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984" activeTab="0"/>
  </bookViews>
  <sheets>
    <sheet name="План ФХД  Титул I Свед о д-ти" sheetId="1" r:id="rId1"/>
    <sheet name="II Таблица 1" sheetId="2" r:id="rId2"/>
    <sheet name="III Таблица 2" sheetId="3" r:id="rId3"/>
    <sheet name="III Таблица 2.1" sheetId="4" r:id="rId4"/>
    <sheet name="III Таблица 3" sheetId="5" r:id="rId5"/>
  </sheets>
  <definedNames>
    <definedName name="_xlnm.Print_Area" localSheetId="1">'II Таблица 1'!$A$1:$F$79</definedName>
    <definedName name="_xlnm.Print_Area" localSheetId="2">'III Таблица 2'!$A$1:$K$79</definedName>
    <definedName name="_xlnm.Print_Area" localSheetId="3">'III Таблица 2.1'!$A$1:$N$26</definedName>
    <definedName name="_xlnm.Print_Area" localSheetId="4">'III Таблица 3'!$A$1:$E$28</definedName>
    <definedName name="_xlnm.Print_Area" localSheetId="0">'План ФХД  Титул I Свед о д-ти'!$A$1:$G$38</definedName>
  </definedNames>
  <calcPr fullCalcOnLoad="1"/>
</workbook>
</file>

<file path=xl/sharedStrings.xml><?xml version="1.0" encoding="utf-8"?>
<sst xmlns="http://schemas.openxmlformats.org/spreadsheetml/2006/main" count="368" uniqueCount="250">
  <si>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</si>
  <si>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</si>
  <si>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</si>
  <si>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</si>
  <si>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КОДЫ</t>
  </si>
  <si>
    <t>Форма по КФД</t>
  </si>
  <si>
    <t>по ОКПО</t>
  </si>
  <si>
    <t>по ОКЕИ</t>
  </si>
  <si>
    <t>ИНН / КПП:</t>
  </si>
  <si>
    <t>Наименование показателя</t>
  </si>
  <si>
    <t>из них:</t>
  </si>
  <si>
    <t xml:space="preserve">       в том числе:</t>
  </si>
  <si>
    <t>010</t>
  </si>
  <si>
    <t>020</t>
  </si>
  <si>
    <t>030</t>
  </si>
  <si>
    <t>040</t>
  </si>
  <si>
    <t>Всего</t>
  </si>
  <si>
    <t>в том числе:</t>
  </si>
  <si>
    <t>ПРИМЕЧАНИЕ:</t>
  </si>
  <si>
    <t>(уполномоченное  лицо)</t>
  </si>
  <si>
    <t>Исполнитель</t>
  </si>
  <si>
    <t>всего</t>
  </si>
  <si>
    <t>План</t>
  </si>
  <si>
    <t>финансово - хозяйственной деятельности</t>
  </si>
  <si>
    <t>Дата утверждения</t>
  </si>
  <si>
    <t>Объем публичных обязательств, всего:</t>
  </si>
  <si>
    <t>тел. ________________________________</t>
  </si>
  <si>
    <t>Остаток средств на начало года</t>
  </si>
  <si>
    <t>х</t>
  </si>
  <si>
    <t>Дата утверждения Плана финансово-хозяйственной деятельности в предыдущей редакции</t>
  </si>
  <si>
    <t>Сумма, тыс. руб.</t>
  </si>
  <si>
    <t>Код строки</t>
  </si>
  <si>
    <t>Код по бюджетной классификации Российской Федерации</t>
  </si>
  <si>
    <t>Целевые субсидии</t>
  </si>
  <si>
    <t xml:space="preserve">из них гранты </t>
  </si>
  <si>
    <t>Поступления от оказания услуг (выполнения работ) на платной основе и от иной приносящей доход деятельности</t>
  </si>
  <si>
    <t>Поступления от доходов, всего: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</si>
  <si>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</si>
  <si>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</si>
  <si>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</si>
  <si>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Объем финанансового обеспечения, руб. 
(с точностью до двух знаков после запятой - 0,00)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</si>
  <si>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</si>
  <si>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 xml:space="preserve">Иные субсидии, предоставленные из бюджета
</t>
  </si>
  <si>
    <t>Прочие доходы</t>
  </si>
  <si>
    <t>Доходы от операций с активами</t>
  </si>
  <si>
    <t>Выплаты по расходам, всего:</t>
  </si>
  <si>
    <t>Поступления финансовых активов, всего:</t>
  </si>
  <si>
    <t>Увеличение остатков средств</t>
  </si>
  <si>
    <t>Прочие поступления</t>
  </si>
  <si>
    <t>Выбытие финансовых активов, всего:</t>
  </si>
  <si>
    <t>Уменьшение остатков средств</t>
  </si>
  <si>
    <t>Прочие выбытия</t>
  </si>
  <si>
    <t>Остаток средств на конец года</t>
  </si>
  <si>
    <t>Таблица 1</t>
  </si>
  <si>
    <t>Таблица 2</t>
  </si>
  <si>
    <t>Таблица 2.1</t>
  </si>
  <si>
    <t>Год начала закупки</t>
  </si>
  <si>
    <t xml:space="preserve"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
</t>
  </si>
  <si>
    <t xml:space="preserve">в соответствии с Федеральным законом от 18 июля 2011 г. N 223-ФЗ "О закупках товаров, работ, услуг отдельными видами юридических лиц"
</t>
  </si>
  <si>
    <t>Выплаты по расходам на закупку товаров, работ, услуг, всего:</t>
  </si>
  <si>
    <t>0001</t>
  </si>
  <si>
    <t>на оплату контрактов, заключенных до начала очередного финасового года:</t>
  </si>
  <si>
    <t>на закупку товаров, работ, услуг по году начала закупки:</t>
  </si>
  <si>
    <t>Таблица 3</t>
  </si>
  <si>
    <t>Поступление</t>
  </si>
  <si>
    <t>Выбытие</t>
  </si>
  <si>
    <t>Справочная информация</t>
  </si>
  <si>
    <t>Сумма (руб., с точностью до двух знаков после запятой - 0,00)</t>
  </si>
  <si>
    <t>Объем средств, поступивших во временное распоряжение, всего:</t>
  </si>
  <si>
    <t>Единица измерения: руб.</t>
  </si>
  <si>
    <t>Наименование органа, осуществляющего функции и полномочия учредителя:</t>
  </si>
  <si>
    <t>Код по реестру участников бюджетного процесса:</t>
  </si>
  <si>
    <t>№ п/п</t>
  </si>
  <si>
    <t>1.</t>
  </si>
  <si>
    <t>1.1.</t>
  </si>
  <si>
    <t>1.1.1.</t>
  </si>
  <si>
    <t>1.1.2.</t>
  </si>
  <si>
    <t>1.1.3.</t>
  </si>
  <si>
    <t>1.1.4.</t>
  </si>
  <si>
    <t>1.2.</t>
  </si>
  <si>
    <t>1.2.1.</t>
  </si>
  <si>
    <t>1.2.2.</t>
  </si>
  <si>
    <t>2.</t>
  </si>
  <si>
    <t>2.1.</t>
  </si>
  <si>
    <r>
      <t>Нефинансовые активы, всего</t>
    </r>
    <r>
      <rPr>
        <sz val="14"/>
        <rFont val="Times New Roman"/>
        <family val="1"/>
      </rPr>
      <t>:</t>
    </r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</si>
  <si>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</si>
  <si>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</si>
  <si>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Финансовые активы, всего:</t>
  </si>
  <si>
    <t>Денежные средства учреждения, всего</t>
  </si>
  <si>
    <t>2.1.1.</t>
  </si>
  <si>
    <t>2.1.2.</t>
  </si>
  <si>
    <t>2.2.</t>
  </si>
  <si>
    <t>2.3.</t>
  </si>
  <si>
    <t>2.4.</t>
  </si>
  <si>
    <t>2.4.1.</t>
  </si>
  <si>
    <t>2.4.2.</t>
  </si>
  <si>
    <t>2.4.3.</t>
  </si>
  <si>
    <t>2.4.4.</t>
  </si>
  <si>
    <t>2.4.5.</t>
  </si>
  <si>
    <t>2.4.6.</t>
  </si>
  <si>
    <t>2.4.7.</t>
  </si>
  <si>
    <t>2.4.8.</t>
  </si>
  <si>
    <t>2.5.</t>
  </si>
  <si>
    <t>2.5.1.</t>
  </si>
  <si>
    <t>2.5.2.</t>
  </si>
  <si>
    <t>2.5.3.</t>
  </si>
  <si>
    <t>2.5.4.</t>
  </si>
  <si>
    <t>2.5.5.</t>
  </si>
  <si>
    <t>2.5.6.</t>
  </si>
  <si>
    <t>2.5.7.</t>
  </si>
  <si>
    <t>2.5.8.</t>
  </si>
  <si>
    <t>3.</t>
  </si>
  <si>
    <t>3.1.</t>
  </si>
  <si>
    <t>3.2.</t>
  </si>
  <si>
    <t>3.2.1.</t>
  </si>
  <si>
    <t>3.2.2.</t>
  </si>
  <si>
    <t>3.2.2.1.</t>
  </si>
  <si>
    <t>3.2.2.2.</t>
  </si>
  <si>
    <t>3.2.2.3.</t>
  </si>
  <si>
    <t>3.2.2.4.</t>
  </si>
  <si>
    <t>3.2.2.5.</t>
  </si>
  <si>
    <t>3.2.2.6.</t>
  </si>
  <si>
    <t>3.2.2.7.</t>
  </si>
  <si>
    <t>3.2.2.8.</t>
  </si>
  <si>
    <t>3.2.2.9.</t>
  </si>
  <si>
    <t>3.2.2.10.</t>
  </si>
  <si>
    <t>3.2.2.11.</t>
  </si>
  <si>
    <t>3.2.3.</t>
  </si>
  <si>
    <t>3.2.3.1.</t>
  </si>
  <si>
    <t>3.2.3.2.</t>
  </si>
  <si>
    <t>3.2.3.3.</t>
  </si>
  <si>
    <t>3.2.3.4.</t>
  </si>
  <si>
    <t>3.2.3.5.</t>
  </si>
  <si>
    <t>3.2.3.6.</t>
  </si>
  <si>
    <t>3.2.3.7.</t>
  </si>
  <si>
    <t>3.2.3.8.</t>
  </si>
  <si>
    <t>3.2.3.9.</t>
  </si>
  <si>
    <t>3.2.3.10.</t>
  </si>
  <si>
    <t>3.2.3.11.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</si>
  <si>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</si>
  <si>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</si>
  <si>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по прочим расчетам с кредиторами</t>
  </si>
  <si>
    <t>по платежам в бюджет</t>
  </si>
  <si>
    <t>по оплате прочих расходов</t>
  </si>
  <si>
    <t>по приобретению материальных запасов</t>
  </si>
  <si>
    <t>по приобретению основных средств</t>
  </si>
  <si>
    <t>по оплате прочих услуг</t>
  </si>
  <si>
    <t>по оплате услуг по содержанию имущества</t>
  </si>
  <si>
    <t>по оплате коммунальных услуг</t>
  </si>
  <si>
    <t>по оплате транспортных услуг</t>
  </si>
  <si>
    <t>по оплате услуг связи</t>
  </si>
  <si>
    <t xml:space="preserve">по начислениям на выплаты по оплате труда 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</si>
  <si>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</si>
  <si>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Просроченная кредиторская задолженность</t>
  </si>
  <si>
    <t>Кредиторская задолженность:</t>
  </si>
  <si>
    <t>Долговые обязательства</t>
  </si>
  <si>
    <t>Обязательства, всего:</t>
  </si>
  <si>
    <t>Дебиторская задолженность по выданным авансам за счет доходов, полученных от платной и иной приносящей доход деятельности, всего:</t>
  </si>
  <si>
    <t>по выданным авансам на услуги связи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</si>
  <si>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</si>
  <si>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</si>
  <si>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услуги по содержанию имущества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</si>
  <si>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</si>
  <si>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</si>
  <si>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материальных запасов</t>
  </si>
  <si>
    <t>по выданным авансам на прочие расходы</t>
  </si>
  <si>
    <t>Иные финансовые инструменты</t>
  </si>
  <si>
    <t>"_____" _______________________ 20___г.</t>
  </si>
  <si>
    <t>По строке 120 в графе 9 указываются плановые показатели по доходам от грантов, предоставление которых из соответствующего бюджета бюджетной системы Российской Федерации осуществляется по кодам 613 "Гранты в форме субсидии бюджетным учреждениям" или 623 "Гранты в форме субсидии автономным учреждениям" видов расходов бюджетов;</t>
  </si>
  <si>
    <t>услуги связи</t>
  </si>
  <si>
    <t>транспортные услуги</t>
  </si>
  <si>
    <t xml:space="preserve">Сумма выплат по расходам на закупку товаров, работ и услуг, руб.
(с точностью до двух знаков после запятой - 0,00
</t>
  </si>
  <si>
    <t>всего на закупки товаров, работ, услуг</t>
  </si>
  <si>
    <t>в графах 7 - 12 указываются:
по строке 1001 - суммы оплаты в соответствующем финансовом году по контрактам (договорам), заключенным до начала очередного финансового года, при этом в графах 7 - 9 указываются суммы оплаты по контрактам (договорам), заключенным 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1652) (далее - Федеральный закон N 44-ФЗ), а в графах 10 - 12 - по договорам, заключенным в соответствии с Федеральным законом от 18 июля 2011 г. N 223-ФЗ "О закупках товаров, работ, услуг отдельными видами юридических лиц" (Собрание законодательства Российской Федерации, 2011, N 30, ст. 4571) (далее - Федеральный закон N 223-ФЗ);
по строке 2001 - в разрезе года начала закупки товаров, работ, услуг указываются суммы планируемых в соответствующем финансовом году выплат по контрактам (договорам), для заключения которых планируется начать закупку, при этом в графах 7 - 9 указываются суммы планируемых выплат по контрактам (договорам), для заключения которых в соответствующем финансовом году согласно Федеральному закону N 44-ФЗ планируется разместить извещение об осуществлении закупки товаров, работ, услуг для обеспечения государственных или муниципальных нужд либо направить приглашение принять участие в определении поставщика (подрядчика, исполнителя), а в графах 10 - 12 указываются суммы планируемых выплат по договорам, для заключения которых в соответствии с Федеральным законом N 223-ФЗ осуществляется закупка товаров, работ, услуг (планируется начать закупку) в порядке, установленном положением о закупке товаров, работ, услуг.
При этом необходимо обеспечить соотношение следующих показателей:
1) показатели граф 4 - 12 по строке 0001 должны быть равны сумме показателей соответствующих граф по строкам 1001 и 2001;
2) показатели графы 4 по строкам 0001, 1001 и 2001 должны быть равны сумме показателей граф 7 и 10 по соответствующим строкам;
3) показатели графы 5 по строкам 0001, 1001 и 2001 должны быть равны сумме показателей граф 8 и 11 по соответствующим строкам;
4) показатели графы 6 по строкам 0001, 1001 и 2001 должны быть равны сумме показателей граф 9 и 12 по соответствующим строкам;
5) показатели по строке 0001 граф 7 - 9 по каждому году формирования показателей выплат по расходам на закупку товаров, работ, услуг:
а) для бюджетных учреждений не могут быть меньше показателей по строке 260 в графах 5 - 7 Таблицы 2 на соответствующий год;
б) для автономных учреждений не могут быть меньше показателей по строке 260 в графе 7 Таблицы 2 на соответствующий год;
6) для бюджетных учреждений показатели строки 0001 граф 10 - 12 не могут быть больше показателей строки 260 графы 8 Таблицы 2 на соответствующий год;
7) показатели строки 0001 граф 10 - 12 должны быть равны нулю, если все закупки товаров, работ и услуг осуществляются в соответствии с Федеральным законом N 44-ФЗ</t>
  </si>
  <si>
    <t>По строкам 500, 600 в графах 4 - 9 указываются планируемые суммы остатков средств на начало и на конец планируемого года, либо указываются фактические остатки средств при внесении изменений в утвержденный План после завершения отчетного финансового года;</t>
  </si>
  <si>
    <t>Плановые показатели по расходам по строке 260 графы 4 на соответствующий финансовый год должны быть равны показателям граф 4 - 6 по строке 0001 Таблицы 2.1.</t>
  </si>
  <si>
    <t>Наименование  муниципального учреждения:</t>
  </si>
  <si>
    <t>Адрес фактического местонахождения муниципального учреждения:</t>
  </si>
  <si>
    <t>I.  Сведения о деятельности муниципального учреждения</t>
  </si>
  <si>
    <t>Общая балансовая стоимость недвижимого муниципального имущества, всего</t>
  </si>
  <si>
    <t>Стоимость имущества, закрепленного собственником имущества за муниципальным  учреждением  на праве оперативного управления</t>
  </si>
  <si>
    <t>Стоимость имущества, приобретенного  муниципальным учреждением за счет выделенных собственником имущества учреждения средств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</si>
  <si>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</si>
  <si>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Остаточная стоимость недвижимого муниципального имущества</t>
  </si>
  <si>
    <t>Общая балансовая стоимость движимого муниципального имущества, всего</t>
  </si>
  <si>
    <t>Дебиторская задолженность по доходам, полученным за счет средств местного бюджета</t>
  </si>
  <si>
    <t>Дебиторская задолженность по выданным авансам, полученным за счет средств местного бюджета всего:</t>
  </si>
  <si>
    <t>Кредиторская задолженность по расчетам с поставщиками и подрядчиками за счет средств местного бюджета, всего:</t>
  </si>
  <si>
    <t>* Показатели финансового состояния учреждения раздела II Плана финансово-хозяйственной деятельности отражаются на последнюю отчетную дату, предшествующую дате составления данного Плана.</t>
  </si>
  <si>
    <t>на выплату персоналу всего</t>
  </si>
  <si>
    <t xml:space="preserve">фонд оплаты труда учреждений </t>
  </si>
  <si>
    <t xml:space="preserve">иные выплаты персоналу учреждений, за исключением фонда оплаты труда 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</si>
  <si>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</si>
  <si>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коммунальные услуги </t>
  </si>
  <si>
    <t xml:space="preserve">арендная плата за пользование имуществом
</t>
  </si>
  <si>
    <t xml:space="preserve">работы, услуги по содержанию имущества
</t>
  </si>
  <si>
    <t xml:space="preserve">прочие работы, услуги
</t>
  </si>
  <si>
    <t xml:space="preserve">Уплата налогов, сборов и иных платежей </t>
  </si>
  <si>
    <t xml:space="preserve">Уплата налога на имущество организаций и земельного налога 
</t>
  </si>
  <si>
    <t xml:space="preserve">Уплата прочих налогов, сборов 
</t>
  </si>
  <si>
    <t xml:space="preserve">Уплата иных платежей 
</t>
  </si>
  <si>
    <t>увеличение стоимости основных средств</t>
  </si>
  <si>
    <t xml:space="preserve">увеличение стоимости материальных запасов 
</t>
  </si>
  <si>
    <t>В графе 3 по строкам 110 - 180, 300 - 420 указываются коды классификации операций сектора государственного управления, по строкам 210 - 240 указываются коды видов расходов бюджетов;</t>
  </si>
  <si>
    <t>По строкам 210 - 240 в графах 5 - 9 указываются плановые показатели только в случае принятия органом, осуществляющим функции и полномочия учредителя, решения о планировании выплат по соответствующим расходам раздельно по источникам их финансового обеспечения.</t>
  </si>
  <si>
    <t>Расходы на закупку товаров, работ, услуг, всего:
из строки 200</t>
  </si>
  <si>
    <t>Руководитель муниципального бюджетного или автономного учреждения</t>
  </si>
  <si>
    <t>Главный бухгалтер муниципального бюджетного или автономного учреждения</t>
  </si>
  <si>
    <r>
      <t xml:space="preserve">Сведения о средствах, поступающих во временное распоряжение учреждения 
на ____________________ 20___г.
</t>
    </r>
    <r>
      <rPr>
        <sz val="12"/>
        <rFont val="Times New Roman"/>
        <family val="1"/>
      </rPr>
      <t>очередной финансовый год</t>
    </r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</si>
  <si>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</si>
  <si>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Руководитель  муниципального бюджетного или автономного учреждения</t>
  </si>
  <si>
    <t>Главный бухгалтер  муниципального бюджетного или автономного учреждения</t>
  </si>
  <si>
    <t>Сумма (тыс.руб.)</t>
  </si>
  <si>
    <t xml:space="preserve">Субсидии на осуществление капитальных вложений </t>
  </si>
  <si>
    <t xml:space="preserve">Закупка товаров, работ и услуг для муниципальных нужд </t>
  </si>
  <si>
    <t xml:space="preserve"> Иные закупки товаров, работ и услуг для обеспечения муниципальных нужд </t>
  </si>
  <si>
    <t xml:space="preserve">Закупка товаров, работ, услуг в целях капитального ремонта муниципального имущества 
</t>
  </si>
  <si>
    <t xml:space="preserve">Прочая закупка товаров, работ и услуг для обеспечения муниципальных нужд, в том числе: 
</t>
  </si>
  <si>
    <t xml:space="preserve">Капитальные вложения в объекты муниципальной собственности </t>
  </si>
  <si>
    <t xml:space="preserve">Бюджетные инвестиции на приобретение объектов недвижимого имущества в муниципальную собственность 
</t>
  </si>
  <si>
    <t xml:space="preserve">Бюджетные инвестиции в объекты капитального строительства муниципальной собственности 
</t>
  </si>
  <si>
    <t xml:space="preserve">Капитальные вложения на приобретение объектов недвижимого имущества муниципальными учреждениями 
</t>
  </si>
  <si>
    <r>
      <rPr>
        <sz val="14"/>
        <rFont val="Times New Roman"/>
        <family val="1"/>
      </rPr>
      <t xml:space="preserve">Капитальные вложения на строительство объектов недвижимого имущества муниципальными учреждениями 
</t>
    </r>
    <r>
      <rPr>
        <i/>
        <sz val="14"/>
        <rFont val="Times New Roman"/>
        <family val="1"/>
      </rPr>
      <t xml:space="preserve">
</t>
    </r>
  </si>
  <si>
    <t>Приложение 2 к Порядку составления и утверждения плана финансово-хозяйственной деятельности муниципальных учреждений</t>
  </si>
  <si>
    <t>Субсидия на финансовое обеспечение выполнения муниципального задания</t>
  </si>
  <si>
    <t>О531753</t>
  </si>
  <si>
    <t>мэрия города Новосибирска                                                                                    департамент образования мэрии города Новосибирска</t>
  </si>
  <si>
    <t>Директор МБОУ "Лицей № 159"</t>
  </si>
  <si>
    <t xml:space="preserve">          Т.В.Горбачева</t>
  </si>
  <si>
    <t>муниципальное бюджетное общеобразовательное учреждение города Новосибирска "Лицей № 159"</t>
  </si>
  <si>
    <t>5402130016/540201001</t>
  </si>
  <si>
    <t>630049, г. Новосибирск, ул. Дуси Ковальчук, д. 270/2</t>
  </si>
  <si>
    <t>Т.В.Горбачева</t>
  </si>
  <si>
    <t>И.А.Кузовкова</t>
  </si>
  <si>
    <t>тел. 226-65-61</t>
  </si>
  <si>
    <t>прочие расходы</t>
  </si>
  <si>
    <t>Социальные пособия и компенсации персоналу в денежной форме</t>
  </si>
  <si>
    <r>
      <rPr>
        <b/>
        <sz val="14"/>
        <rFont val="Times New Roman"/>
        <family val="1"/>
      </rPr>
      <t xml:space="preserve">1.2. Виды деятельности государственного бюджетного учреждения 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Видами деятельности Учреждения являются: 
- реализация образовательных программ начального общего, основного общего и среднего общего образования;
- реализация образовательных программ углубленного изучения предметов физико-математического цикла;
- организация инклюзивного образования, обеспечивающего равный доступ к образованию для всех учащихся с учётом разнообразия особых образовательных потребностей и индивидуальных возможностей;
- обеспечение индивидуальной подготовки учащихся, проявивших способности и склонности к углубленному изучению отдельных предметов физико-математического цикла; 
- сопровождение и развитие одаренных и способных учащихся;
- профориентация и профилизация образовательного процесса;
- организация проведения промежуточной и государственной итоговой аттестации экстернов;  
- организация и проведение внеурочной деятельности по интеллектуальному, физическому  и      личностному     развитию     учащихся с     учетом их индивидуальных особенностей и потребностей; 
- создание дошкольных групп общеразвивающей направленности кратко-временного пребывания детей  в возрасте от 5 до 7 лет: реализация основной общеобразовательной программы дошкольного образования (с приоритетным осуществлением деятельности по обеспечению равных стартовых возможностей для обучения детей в общеобразовательных учреждениях);
- организация мероприятий по охране и укреплению психического и физического здоровья учащихся во время образовательной деятельности;
- осуществление взаимодействия    с   семьей;
- организация мероприятий по формированию у учащихся навыков и привычек здорового образа жизни;
- организация летнего отдыха учащихся в каникулярное время.
</t>
    </r>
  </si>
  <si>
    <r>
      <rPr>
        <b/>
        <sz val="14"/>
        <rFont val="Times New Roman"/>
        <family val="1"/>
      </rPr>
      <t xml:space="preserve">1.3. Перечень услуг (работ), осуществляемых в соответствии с муниципальным заданием: 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реализация образовательных программ начального общего, основного общего и среднего общего образования;
- реализация образовательных программ углубленного изучения предметов физико-математического цикла;
- организация инклюзивного образования, обеспечивающего равный доступ к образованию для всех учащихся с учётом разнообразия особых образовательных потребностей и индивидуальных возможностей;
- обеспечение индивидуальной подготовки учащихся, проявивших способности и склонности к углубленному изучению отдельных предметов физико-математического цикла; 
- сопровождение и развитие одаренных и способных учащихся;
- профориентация и профилизация образовательного процесса;
- организация проведения промежуточной и государственной итоговой аттестации экстернов;  
- организация и проведение внеурочной деятельности по интеллектуальному, физическому  и      личностному     развитию     учащихся с     учетом их индивидуальных особенностей и потребностей; 
- создание дошкольных групп общеразвивающей направленности кратко-временного пребывания детей  в возрасте от 5 до 7 лет: реализация основной общеобразовательной программы дошкольного образования (с приоритетным осуществлением деятельности по обеспечению равных стартовых возможностей для обучения детей в общеобразовательных учреждениях);
- организация мероприятий по охране и укреплению психического и физического здоровья учащихся во время образовательной деятельности;
- осуществление взаимодействия    с   семьей;
- организация мероприятий по формированию у учащихся навыков и привычек здорового образа жизни;
- организация летнего отдыха учащихся в каникулярное время.
</t>
    </r>
  </si>
  <si>
    <r>
      <t xml:space="preserve">1.4. Перечень услуг (работ), осуществляемых на платной основе: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</rPr>
      <t xml:space="preserve">- проведение обучающих семинаров по направлениям деятельности Учреждения;
- организация и проведение мероприятий: конференций, семинаров, олимпиад, конкурсов с педагогами и обучающимися  других учебных заведений;
- предоставление услуг столовой, спортивного зала, спортивных площадок в свободное от занятий время;
- сдача в аренду недвижимого  имущества, закреплённого за Учреждением на праве оперативного управления с возмещением со стороны арендатора эксплуатационных расходов;                                                                                                                                                                  
- оказание методических, консультативных услуг;
- оказание услуг логопедической, психологической и дефектологической помощи детям,  в т. ч. с привлечением специалистов на договорной основе.
</t>
    </r>
  </si>
  <si>
    <r>
      <rPr>
        <b/>
        <sz val="14"/>
        <rFont val="Times New Roman"/>
        <family val="1"/>
      </rPr>
      <t xml:space="preserve">1.1. Цели деятельности государственного бюджетного учреждения 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Учреждение создано для оказания услуг по осуществлению полномочий органов местного самоуправления города Новосибирска в сфере общего образования.
1.2. Предметом и основной целью деятельности Учреждения является реализация образовательных программ начального общего, основного общего и среднего общего образования. 
Учреждение в результате своей деятельности обеспечивает:
- формирование   культуры   личности   учащихся   на   основе усвоения ими  федеральных государственных образовательных стандартов;
- адаптацию учащихся к жизни в обществе;
- создание основы для осознанного выбора и последующего освоения про-фессиональных образовательных программ;
- интеллектуальное и эмоциональное развитие учащихся;
- воспитание гражданственности, трудолюбия, уважения к правам и свободам человека, любви  к  окружающей природе, Родине, семье.
х государственных требований.
</t>
    </r>
  </si>
  <si>
    <t>на 2019г.
очередной финансовый
год</t>
  </si>
  <si>
    <t>на 2020г.
1-ый год планового периода</t>
  </si>
  <si>
    <t>на 2021г.
2-ой год планового периода</t>
  </si>
  <si>
    <t>"09" января 2020 г.</t>
  </si>
  <si>
    <t>на 2020 финансовый год и плановый период 2021 и 2022 годов</t>
  </si>
  <si>
    <t>Прочие несоциальные выплаты персоналу в денежной (натуральной) форме</t>
  </si>
  <si>
    <t xml:space="preserve">Показатели выплат по расходам на закупку товаров, работ, услуг учреждения
на 09 января 2020 г. </t>
  </si>
  <si>
    <t xml:space="preserve">III. Показатели по поступлениям и выплатам учреждения 
на 09 января 2020 г. </t>
  </si>
  <si>
    <t xml:space="preserve">II. Показатели финансового состояния учреждения
на 09 января 2020 г.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</si>
</sst>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22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2" fillId="9" borderId="0" xfId="0" applyFont="1" applyFill="1" applyAlignment="1">
      <alignment vertical="top" wrapText="1"/>
    </xf>
    <xf numFmtId="0" fontId="2" fillId="34" borderId="13" xfId="0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vertical="top" wrapText="1"/>
    </xf>
    <xf numFmtId="0" fontId="2" fillId="34" borderId="15" xfId="0" applyFont="1" applyFill="1" applyBorder="1" applyAlignment="1">
      <alignment vertical="top" wrapText="1"/>
    </xf>
    <xf numFmtId="0" fontId="2" fillId="34" borderId="16" xfId="0" applyFont="1" applyFill="1" applyBorder="1" applyAlignment="1">
      <alignment vertical="top" wrapText="1"/>
    </xf>
    <xf numFmtId="0" fontId="2" fillId="34" borderId="0" xfId="0" applyFont="1" applyFill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right" vertical="top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 wrapText="1"/>
    </xf>
    <xf numFmtId="0" fontId="3" fillId="35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2" fillId="35" borderId="0" xfId="0" applyFont="1" applyFill="1" applyAlignment="1">
      <alignment vertical="top" wrapText="1"/>
    </xf>
    <xf numFmtId="0" fontId="5" fillId="35" borderId="0" xfId="0" applyFont="1" applyFill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4" fontId="3" fillId="0" borderId="17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35" borderId="11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 indent="4"/>
    </xf>
    <xf numFmtId="0" fontId="0" fillId="0" borderId="15" xfId="0" applyBorder="1" applyAlignment="1">
      <alignment horizontal="left" vertical="top" wrapText="1" indent="4"/>
    </xf>
    <xf numFmtId="0" fontId="0" fillId="0" borderId="16" xfId="0" applyBorder="1" applyAlignment="1">
      <alignment horizontal="left" vertical="top" wrapText="1" indent="4"/>
    </xf>
    <xf numFmtId="0" fontId="2" fillId="0" borderId="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7" borderId="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2" fillId="0" borderId="13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3" fillId="35" borderId="11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5" fillId="0" borderId="15" xfId="0" applyFont="1" applyBorder="1" applyAlignment="1">
      <alignment horizontal="left" vertical="top" wrapText="1" indent="4"/>
    </xf>
    <xf numFmtId="0" fontId="5" fillId="0" borderId="16" xfId="0" applyFont="1" applyBorder="1" applyAlignment="1">
      <alignment horizontal="left" vertical="top" wrapText="1" indent="4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3" fillId="35" borderId="13" xfId="0" applyFont="1" applyFill="1" applyBorder="1" applyAlignment="1">
      <alignment vertical="top" wrapText="1"/>
    </xf>
    <xf numFmtId="0" fontId="7" fillId="35" borderId="15" xfId="0" applyFont="1" applyFill="1" applyBorder="1" applyAlignment="1">
      <alignment vertical="top" wrapText="1"/>
    </xf>
    <xf numFmtId="0" fontId="7" fillId="35" borderId="16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justify" wrapText="1"/>
    </xf>
    <xf numFmtId="0" fontId="2" fillId="0" borderId="15" xfId="0" applyFont="1" applyBorder="1" applyAlignment="1">
      <alignment horizontal="center" vertical="justify" wrapText="1"/>
    </xf>
    <xf numFmtId="0" fontId="2" fillId="0" borderId="16" xfId="0" applyFont="1" applyBorder="1" applyAlignment="1">
      <alignment horizontal="center" vertical="justify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view="pageBreakPreview" zoomScale="75" zoomScaleNormal="75" zoomScaleSheetLayoutView="75" zoomScalePageLayoutView="0" workbookViewId="0" topLeftCell="A1">
      <selection activeCell="C22" sqref="C22"/>
    </sheetView>
  </sheetViews>
  <sheetFormatPr defaultColWidth="9.00390625" defaultRowHeight="12.75"/>
  <cols>
    <col min="1" max="3" width="24.375" style="1" customWidth="1"/>
    <col min="4" max="4" width="19.875" style="2" customWidth="1"/>
    <col min="5" max="5" width="26.875" style="1" customWidth="1"/>
    <col min="6" max="6" width="13.625" style="1" customWidth="1"/>
    <col min="7" max="7" width="31.125" style="1" customWidth="1"/>
    <col min="8" max="16384" width="9.125" style="1" customWidth="1"/>
  </cols>
  <sheetData>
    <row r="1" spans="4:7" ht="42" customHeight="1">
      <c r="D1" s="74" t="s">
        <v>223</v>
      </c>
      <c r="E1" s="74"/>
      <c r="F1" s="74"/>
      <c r="G1" s="74"/>
    </row>
    <row r="2" spans="5:7" ht="18.75">
      <c r="E2" s="4"/>
      <c r="F2" s="4"/>
      <c r="G2" s="4"/>
    </row>
    <row r="3" spans="4:7" ht="18.75" customHeight="1">
      <c r="D3" s="75" t="s">
        <v>0</v>
      </c>
      <c r="E3" s="75"/>
      <c r="F3" s="75"/>
      <c r="G3" s="75"/>
    </row>
    <row r="4" spans="4:7" ht="18.75" customHeight="1">
      <c r="D4" s="78" t="s">
        <v>227</v>
      </c>
      <c r="E4" s="79"/>
      <c r="F4" s="79"/>
      <c r="G4" s="79"/>
    </row>
    <row r="5" spans="4:7" ht="18.75" customHeight="1">
      <c r="D5" s="68" t="s">
        <v>1</v>
      </c>
      <c r="E5" s="68"/>
      <c r="F5" s="68"/>
      <c r="G5" s="68"/>
    </row>
    <row r="6" spans="4:7" ht="18.75">
      <c r="D6" s="80" t="s">
        <v>228</v>
      </c>
      <c r="E6" s="80"/>
      <c r="F6" s="80"/>
      <c r="G6" s="80"/>
    </row>
    <row r="7" spans="4:7" ht="18.75">
      <c r="D7" s="68" t="s">
        <v>2</v>
      </c>
      <c r="E7" s="68"/>
      <c r="F7" s="68" t="s">
        <v>3</v>
      </c>
      <c r="G7" s="68"/>
    </row>
    <row r="8" spans="5:7" ht="18.75">
      <c r="E8" s="2"/>
      <c r="F8" s="2"/>
      <c r="G8" s="2"/>
    </row>
    <row r="9" spans="4:7" ht="18.75" customHeight="1">
      <c r="D9" s="74" t="s">
        <v>244</v>
      </c>
      <c r="E9" s="74"/>
      <c r="F9" s="74"/>
      <c r="G9" s="74"/>
    </row>
    <row r="10" ht="24" customHeight="1"/>
    <row r="11" spans="1:10" ht="27">
      <c r="A11" s="69" t="s">
        <v>22</v>
      </c>
      <c r="B11" s="69"/>
      <c r="C11" s="69"/>
      <c r="D11" s="69"/>
      <c r="E11" s="69"/>
      <c r="F11" s="69"/>
      <c r="G11" s="69"/>
      <c r="J11" s="3"/>
    </row>
    <row r="12" spans="1:10" ht="27">
      <c r="A12" s="69" t="s">
        <v>23</v>
      </c>
      <c r="B12" s="69"/>
      <c r="C12" s="69"/>
      <c r="D12" s="69"/>
      <c r="E12" s="69"/>
      <c r="F12" s="69"/>
      <c r="G12" s="69"/>
      <c r="J12" s="3"/>
    </row>
    <row r="13" spans="1:7" ht="30.75" customHeight="1">
      <c r="A13" s="69" t="s">
        <v>245</v>
      </c>
      <c r="B13" s="69"/>
      <c r="C13" s="69"/>
      <c r="D13" s="69"/>
      <c r="E13" s="69"/>
      <c r="F13" s="69"/>
      <c r="G13" s="69"/>
    </row>
    <row r="14" spans="1:6" ht="18.75">
      <c r="A14" s="8"/>
      <c r="B14" s="8"/>
      <c r="C14" s="8"/>
      <c r="D14" s="8"/>
      <c r="E14" s="8"/>
      <c r="F14" s="9"/>
    </row>
    <row r="15" spans="1:7" ht="18.75">
      <c r="A15" s="8"/>
      <c r="B15" s="8"/>
      <c r="C15" s="8"/>
      <c r="D15" s="8"/>
      <c r="E15" s="8"/>
      <c r="F15" s="10"/>
      <c r="G15" s="6" t="s">
        <v>4</v>
      </c>
    </row>
    <row r="16" spans="1:7" ht="18.75" customHeight="1">
      <c r="A16" s="75" t="s">
        <v>244</v>
      </c>
      <c r="B16" s="75"/>
      <c r="C16" s="75"/>
      <c r="D16" s="71" t="s">
        <v>5</v>
      </c>
      <c r="E16" s="71"/>
      <c r="F16" s="72"/>
      <c r="G16" s="64" t="s">
        <v>225</v>
      </c>
    </row>
    <row r="17" spans="1:7" ht="18.75" customHeight="1">
      <c r="A17" s="5"/>
      <c r="B17" s="5"/>
      <c r="C17" s="5"/>
      <c r="D17" s="71" t="s">
        <v>24</v>
      </c>
      <c r="E17" s="71"/>
      <c r="F17" s="72"/>
      <c r="G17" s="67">
        <v>43839</v>
      </c>
    </row>
    <row r="18" spans="1:7" ht="39" customHeight="1">
      <c r="A18" s="5"/>
      <c r="B18" s="5"/>
      <c r="C18" s="5"/>
      <c r="D18" s="71" t="s">
        <v>29</v>
      </c>
      <c r="E18" s="71"/>
      <c r="F18" s="72"/>
      <c r="G18" s="64"/>
    </row>
    <row r="19" spans="1:7" ht="21" customHeight="1">
      <c r="A19" s="5"/>
      <c r="B19" s="5"/>
      <c r="C19" s="5"/>
      <c r="D19" s="71"/>
      <c r="E19" s="71"/>
      <c r="F19" s="72"/>
      <c r="G19" s="64"/>
    </row>
    <row r="20" spans="1:7" ht="18.75">
      <c r="A20" s="8"/>
      <c r="B20" s="8"/>
      <c r="C20" s="8"/>
      <c r="D20" s="71" t="s">
        <v>6</v>
      </c>
      <c r="E20" s="71"/>
      <c r="F20" s="72"/>
      <c r="G20" s="65">
        <v>24349507</v>
      </c>
    </row>
    <row r="21" spans="1:7" ht="18.75">
      <c r="A21" s="8"/>
      <c r="B21" s="8"/>
      <c r="C21" s="8"/>
      <c r="D21" s="71"/>
      <c r="E21" s="71"/>
      <c r="F21" s="72"/>
      <c r="G21" s="66"/>
    </row>
    <row r="22" spans="1:7" ht="18.75">
      <c r="A22" s="8"/>
      <c r="B22" s="8"/>
      <c r="C22" s="8"/>
      <c r="D22" s="71"/>
      <c r="E22" s="71"/>
      <c r="F22" s="72"/>
      <c r="G22" s="66"/>
    </row>
    <row r="23" spans="4:7" ht="18.75">
      <c r="D23" s="71" t="s">
        <v>7</v>
      </c>
      <c r="E23" s="71"/>
      <c r="F23" s="72"/>
      <c r="G23" s="66">
        <v>383</v>
      </c>
    </row>
    <row r="24" spans="4:7" ht="18.75" customHeight="1">
      <c r="D24" s="9"/>
      <c r="E24" s="9"/>
      <c r="F24" s="9"/>
      <c r="G24" s="9"/>
    </row>
    <row r="25" spans="1:7" ht="57.75" customHeight="1">
      <c r="A25" s="73" t="s">
        <v>176</v>
      </c>
      <c r="B25" s="73"/>
      <c r="C25" s="73"/>
      <c r="D25" s="70" t="s">
        <v>229</v>
      </c>
      <c r="E25" s="70"/>
      <c r="F25" s="70"/>
      <c r="G25" s="70"/>
    </row>
    <row r="26" spans="1:7" ht="21.75" customHeight="1">
      <c r="A26" s="70" t="s">
        <v>8</v>
      </c>
      <c r="B26" s="70"/>
      <c r="C26" s="70"/>
      <c r="D26" s="81" t="s">
        <v>230</v>
      </c>
      <c r="E26" s="81"/>
      <c r="F26" s="81"/>
      <c r="G26" s="81"/>
    </row>
    <row r="27" spans="1:7" ht="39" customHeight="1">
      <c r="A27" s="70" t="s">
        <v>70</v>
      </c>
      <c r="B27" s="70"/>
      <c r="C27" s="70"/>
      <c r="D27" s="71" t="s">
        <v>226</v>
      </c>
      <c r="E27" s="71"/>
      <c r="F27" s="71"/>
      <c r="G27" s="71"/>
    </row>
    <row r="28" spans="1:7" ht="37.5" customHeight="1">
      <c r="A28" s="70" t="s">
        <v>177</v>
      </c>
      <c r="B28" s="70"/>
      <c r="C28" s="70"/>
      <c r="D28" s="70" t="s">
        <v>231</v>
      </c>
      <c r="E28" s="70"/>
      <c r="F28" s="70"/>
      <c r="G28" s="70"/>
    </row>
    <row r="29" spans="1:7" ht="20.25" customHeight="1">
      <c r="A29" s="73" t="s">
        <v>71</v>
      </c>
      <c r="B29" s="73"/>
      <c r="C29" s="73"/>
      <c r="D29" s="81"/>
      <c r="E29" s="81"/>
      <c r="F29" s="81"/>
      <c r="G29" s="81"/>
    </row>
    <row r="30" spans="1:7" ht="21.75" customHeight="1">
      <c r="A30" s="70" t="s">
        <v>69</v>
      </c>
      <c r="B30" s="70"/>
      <c r="C30" s="70"/>
      <c r="D30" s="71"/>
      <c r="E30" s="71"/>
      <c r="F30" s="71"/>
      <c r="G30" s="71"/>
    </row>
    <row r="31" spans="1:7" ht="21.75" customHeight="1">
      <c r="A31" s="3"/>
      <c r="B31" s="3"/>
      <c r="C31" s="12"/>
      <c r="D31" s="12"/>
      <c r="E31" s="12"/>
      <c r="F31" s="9"/>
      <c r="G31" s="9"/>
    </row>
    <row r="32" spans="1:7" ht="19.5" customHeight="1">
      <c r="A32" s="77" t="s">
        <v>178</v>
      </c>
      <c r="B32" s="77"/>
      <c r="C32" s="77"/>
      <c r="D32" s="77"/>
      <c r="E32" s="77"/>
      <c r="F32" s="77"/>
      <c r="G32" s="77"/>
    </row>
    <row r="33" spans="1:7" ht="232.5" customHeight="1">
      <c r="A33" s="74" t="s">
        <v>240</v>
      </c>
      <c r="B33" s="74"/>
      <c r="C33" s="74"/>
      <c r="D33" s="74"/>
      <c r="E33" s="74"/>
      <c r="F33" s="74"/>
      <c r="G33" s="74"/>
    </row>
    <row r="34" spans="1:7" s="3" customFormat="1" ht="382.5" customHeight="1">
      <c r="A34" s="76" t="s">
        <v>237</v>
      </c>
      <c r="B34" s="76"/>
      <c r="C34" s="76"/>
      <c r="D34" s="76"/>
      <c r="E34" s="76"/>
      <c r="F34" s="76"/>
      <c r="G34" s="76"/>
    </row>
    <row r="35" spans="1:7" ht="366.75" customHeight="1">
      <c r="A35" s="74" t="s">
        <v>238</v>
      </c>
      <c r="B35" s="74"/>
      <c r="C35" s="74"/>
      <c r="D35" s="74"/>
      <c r="E35" s="74"/>
      <c r="F35" s="74"/>
      <c r="G35" s="74"/>
    </row>
    <row r="36" spans="1:7" ht="241.5" customHeight="1">
      <c r="A36" s="75" t="s">
        <v>239</v>
      </c>
      <c r="B36" s="74"/>
      <c r="C36" s="74"/>
      <c r="D36" s="74"/>
      <c r="E36" s="74"/>
      <c r="F36" s="74"/>
      <c r="G36" s="74"/>
    </row>
    <row r="37" spans="1:7" ht="120" customHeight="1" hidden="1">
      <c r="A37" s="74"/>
      <c r="B37" s="74"/>
      <c r="C37" s="74"/>
      <c r="D37" s="74"/>
      <c r="E37" s="74"/>
      <c r="F37" s="74"/>
      <c r="G37" s="74"/>
    </row>
    <row r="38" spans="1:7" ht="1.5" customHeight="1" hidden="1">
      <c r="A38" s="74"/>
      <c r="B38" s="74"/>
      <c r="C38" s="74"/>
      <c r="D38" s="74"/>
      <c r="E38" s="74"/>
      <c r="F38" s="74"/>
      <c r="G38" s="74"/>
    </row>
  </sheetData>
  <sheetProtection/>
  <protectedRanges>
    <protectedRange password="CE28" sqref="A1:B2 D2:G2" name="Диапазон9_1"/>
    <protectedRange password="CE28" sqref="C31:G32 C36:G38" name="Диапазон5"/>
    <protectedRange password="CE28" sqref="D23 C25:C30 D30:G30 G23" name="Диапазон4"/>
    <protectedRange password="CE28" sqref="D23 C25:C30 D30:G30 G23" name="Диапазон3"/>
    <protectedRange password="CE28" sqref="D23 C25:C30 D30:G30 G23" name="Диапазон2"/>
    <protectedRange password="CE28" sqref="F13:G13 G15:G19 C13:C23 E21:E23 F15 E17 E19 D21:D22 D13:D17 E13:E15 E10:E12 D9:D12 C9:C12 F9:G12" name="Диапазон1"/>
    <protectedRange password="CE28" sqref="F1:G1 D1" name="Диапазон9"/>
    <protectedRange password="CE28" sqref="D25:G25" name="Диапазон4_1"/>
    <protectedRange password="CE28" sqref="D25:G25" name="Диапазон3_1"/>
    <protectedRange password="CE28" sqref="D25:G25" name="Диапазон2_1"/>
    <protectedRange password="CE28" sqref="D26:G26" name="Диапазон3_2"/>
    <protectedRange password="CE28" sqref="D26:G26" name="Диапазон2_2"/>
    <protectedRange password="CE28" sqref="D27:G27" name="Диапазон4_3"/>
    <protectedRange password="CE28" sqref="D27:G27" name="Диапазон3_3"/>
    <protectedRange password="CE28" sqref="D27:G27" name="Диапазон2_3"/>
    <protectedRange password="CE28" sqref="D28:G29" name="Диапазон4_4"/>
    <protectedRange password="CE28" sqref="D28:G29" name="Диапазон3_4"/>
    <protectedRange password="CE28" sqref="D28:G29" name="Диапазон2_4"/>
    <protectedRange password="CE28" sqref="C33:G33" name="Диапазон5_1"/>
    <protectedRange password="CE28" sqref="C34:G34" name="Диапазон5_2"/>
    <protectedRange password="CE28" sqref="C35:G35" name="Диапазон5_4"/>
  </protectedRanges>
  <mergeCells count="39">
    <mergeCell ref="D3:G3"/>
    <mergeCell ref="D4:G4"/>
    <mergeCell ref="D6:G6"/>
    <mergeCell ref="D7:E7"/>
    <mergeCell ref="A29:C29"/>
    <mergeCell ref="D29:G29"/>
    <mergeCell ref="D26:G26"/>
    <mergeCell ref="A16:C16"/>
    <mergeCell ref="D21:F21"/>
    <mergeCell ref="D25:G25"/>
    <mergeCell ref="D1:G1"/>
    <mergeCell ref="D18:F18"/>
    <mergeCell ref="D17:F17"/>
    <mergeCell ref="D16:F16"/>
    <mergeCell ref="D9:G9"/>
    <mergeCell ref="A27:C27"/>
    <mergeCell ref="D27:G27"/>
    <mergeCell ref="D5:G5"/>
    <mergeCell ref="D19:F19"/>
    <mergeCell ref="D22:F22"/>
    <mergeCell ref="A38:G38"/>
    <mergeCell ref="A36:G36"/>
    <mergeCell ref="A37:G37"/>
    <mergeCell ref="A34:G34"/>
    <mergeCell ref="A35:G35"/>
    <mergeCell ref="A30:C30"/>
    <mergeCell ref="D30:G30"/>
    <mergeCell ref="A32:G32"/>
    <mergeCell ref="A33:G33"/>
    <mergeCell ref="F7:G7"/>
    <mergeCell ref="A12:G12"/>
    <mergeCell ref="A28:C28"/>
    <mergeCell ref="D28:G28"/>
    <mergeCell ref="A26:C26"/>
    <mergeCell ref="D20:F20"/>
    <mergeCell ref="D23:F23"/>
    <mergeCell ref="A25:C25"/>
    <mergeCell ref="A11:G11"/>
    <mergeCell ref="A13:G13"/>
  </mergeCells>
  <printOptions/>
  <pageMargins left="0.5905511811023623" right="0" top="0" bottom="0" header="0.2755905511811024" footer="0.31496062992125984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0"/>
  <sheetViews>
    <sheetView view="pageBreakPreview" zoomScale="75" zoomScaleNormal="75" zoomScaleSheetLayoutView="75" zoomScalePageLayoutView="0" workbookViewId="0" topLeftCell="A16">
      <selection activeCell="A1" sqref="A1:F1"/>
    </sheetView>
  </sheetViews>
  <sheetFormatPr defaultColWidth="9.00390625" defaultRowHeight="12.75"/>
  <cols>
    <col min="1" max="1" width="10.875" style="21" customWidth="1"/>
    <col min="2" max="3" width="24.375" style="1" customWidth="1"/>
    <col min="4" max="4" width="19.875" style="2" customWidth="1"/>
    <col min="5" max="5" width="61.625" style="1" customWidth="1"/>
    <col min="6" max="6" width="26.00390625" style="1" customWidth="1"/>
    <col min="7" max="16384" width="9.125" style="1" customWidth="1"/>
  </cols>
  <sheetData>
    <row r="1" spans="1:6" ht="39.75" customHeight="1">
      <c r="A1" s="101" t="s">
        <v>249</v>
      </c>
      <c r="B1" s="101"/>
      <c r="C1" s="101"/>
      <c r="D1" s="101"/>
      <c r="E1" s="101"/>
      <c r="F1" s="101"/>
    </row>
    <row r="2" spans="1:6" ht="18" customHeight="1">
      <c r="A2" s="82" t="s">
        <v>53</v>
      </c>
      <c r="B2" s="82"/>
      <c r="C2" s="82"/>
      <c r="D2" s="82"/>
      <c r="E2" s="82"/>
      <c r="F2" s="82"/>
    </row>
    <row r="3" spans="1:6" ht="39.75" customHeight="1">
      <c r="A3" s="21" t="s">
        <v>72</v>
      </c>
      <c r="B3" s="92" t="s">
        <v>9</v>
      </c>
      <c r="C3" s="93"/>
      <c r="D3" s="93"/>
      <c r="E3" s="94"/>
      <c r="F3" s="16" t="s">
        <v>30</v>
      </c>
    </row>
    <row r="4" spans="1:6" s="35" customFormat="1" ht="18.75" customHeight="1">
      <c r="A4" s="30">
        <v>1</v>
      </c>
      <c r="B4" s="89">
        <v>2</v>
      </c>
      <c r="C4" s="90"/>
      <c r="D4" s="90"/>
      <c r="E4" s="91"/>
      <c r="F4" s="30">
        <v>3</v>
      </c>
    </row>
    <row r="5" spans="1:6" ht="18.75" customHeight="1">
      <c r="A5" s="37" t="s">
        <v>73</v>
      </c>
      <c r="B5" s="83" t="s">
        <v>84</v>
      </c>
      <c r="C5" s="84"/>
      <c r="D5" s="84"/>
      <c r="E5" s="85"/>
      <c r="F5" s="39">
        <v>37699424.48</v>
      </c>
    </row>
    <row r="6" spans="1:6" ht="18.75">
      <c r="A6" s="22"/>
      <c r="B6" s="86" t="s">
        <v>10</v>
      </c>
      <c r="C6" s="87"/>
      <c r="D6" s="87"/>
      <c r="E6" s="88"/>
      <c r="F6" s="17"/>
    </row>
    <row r="7" spans="1:6" ht="18.75" customHeight="1">
      <c r="A7" s="22" t="s">
        <v>74</v>
      </c>
      <c r="B7" s="86" t="s">
        <v>179</v>
      </c>
      <c r="C7" s="87"/>
      <c r="D7" s="87"/>
      <c r="E7" s="88"/>
      <c r="F7" s="17">
        <v>10463317.76</v>
      </c>
    </row>
    <row r="8" spans="1:6" ht="18.75">
      <c r="A8" s="22"/>
      <c r="B8" s="86" t="s">
        <v>11</v>
      </c>
      <c r="C8" s="87"/>
      <c r="D8" s="87"/>
      <c r="E8" s="88"/>
      <c r="F8" s="17"/>
    </row>
    <row r="9" spans="1:6" ht="39.75" customHeight="1">
      <c r="A9" s="22" t="s">
        <v>75</v>
      </c>
      <c r="B9" s="86" t="s">
        <v>180</v>
      </c>
      <c r="C9" s="87"/>
      <c r="D9" s="87"/>
      <c r="E9" s="88"/>
      <c r="F9" s="17">
        <v>10463317.76</v>
      </c>
    </row>
    <row r="10" spans="1:6" ht="39.75" customHeight="1">
      <c r="A10" s="22" t="s">
        <v>76</v>
      </c>
      <c r="B10" s="86" t="s">
        <v>181</v>
      </c>
      <c r="C10" s="87"/>
      <c r="D10" s="87"/>
      <c r="E10" s="88"/>
      <c r="F10" s="17"/>
    </row>
    <row r="11" spans="1:6" ht="39.75" customHeight="1">
      <c r="A11" s="22" t="s">
        <v>77</v>
      </c>
      <c r="B11" s="86" t="s">
        <v>182</v>
      </c>
      <c r="C11" s="87"/>
      <c r="D11" s="87"/>
      <c r="E11" s="88"/>
      <c r="F11" s="17"/>
    </row>
    <row r="12" spans="1:6" ht="19.5" customHeight="1">
      <c r="A12" s="22" t="s">
        <v>78</v>
      </c>
      <c r="B12" s="86" t="s">
        <v>183</v>
      </c>
      <c r="C12" s="87"/>
      <c r="D12" s="87"/>
      <c r="E12" s="88"/>
      <c r="F12" s="17">
        <v>2163259.98</v>
      </c>
    </row>
    <row r="13" spans="1:6" ht="20.25" customHeight="1">
      <c r="A13" s="22" t="s">
        <v>79</v>
      </c>
      <c r="B13" s="86" t="s">
        <v>184</v>
      </c>
      <c r="C13" s="87"/>
      <c r="D13" s="87"/>
      <c r="E13" s="88"/>
      <c r="F13" s="17">
        <f>F5-F7</f>
        <v>27236106.72</v>
      </c>
    </row>
    <row r="14" spans="1:6" ht="18.75">
      <c r="A14" s="22"/>
      <c r="B14" s="86" t="s">
        <v>11</v>
      </c>
      <c r="C14" s="87"/>
      <c r="D14" s="87"/>
      <c r="E14" s="88"/>
      <c r="F14" s="17"/>
    </row>
    <row r="15" spans="1:6" ht="18.75" customHeight="1">
      <c r="A15" s="22" t="s">
        <v>80</v>
      </c>
      <c r="B15" s="86" t="s">
        <v>85</v>
      </c>
      <c r="C15" s="87"/>
      <c r="D15" s="87"/>
      <c r="E15" s="88"/>
      <c r="F15" s="17">
        <v>5554271.72</v>
      </c>
    </row>
    <row r="16" spans="1:6" ht="18.75" customHeight="1">
      <c r="A16" s="22" t="s">
        <v>81</v>
      </c>
      <c r="B16" s="86" t="s">
        <v>86</v>
      </c>
      <c r="C16" s="87"/>
      <c r="D16" s="87"/>
      <c r="E16" s="88"/>
      <c r="F16" s="17">
        <v>703318.88</v>
      </c>
    </row>
    <row r="17" spans="1:6" s="14" customFormat="1" ht="18.75" customHeight="1">
      <c r="A17" s="37" t="s">
        <v>82</v>
      </c>
      <c r="B17" s="83" t="s">
        <v>87</v>
      </c>
      <c r="C17" s="84"/>
      <c r="D17" s="84"/>
      <c r="E17" s="85"/>
      <c r="F17" s="39">
        <v>0</v>
      </c>
    </row>
    <row r="18" spans="1:6" ht="18.75">
      <c r="A18" s="22"/>
      <c r="B18" s="86" t="s">
        <v>10</v>
      </c>
      <c r="C18" s="87"/>
      <c r="D18" s="87"/>
      <c r="E18" s="88"/>
      <c r="F18" s="17"/>
    </row>
    <row r="19" spans="1:6" ht="18.75" customHeight="1">
      <c r="A19" s="47" t="s">
        <v>83</v>
      </c>
      <c r="B19" s="95" t="s">
        <v>88</v>
      </c>
      <c r="C19" s="96"/>
      <c r="D19" s="96"/>
      <c r="E19" s="97"/>
      <c r="F19" s="48">
        <v>0</v>
      </c>
    </row>
    <row r="20" spans="1:6" ht="18.75">
      <c r="A20" s="47"/>
      <c r="B20" s="49" t="s">
        <v>11</v>
      </c>
      <c r="C20" s="50"/>
      <c r="D20" s="50"/>
      <c r="E20" s="51"/>
      <c r="F20" s="48"/>
    </row>
    <row r="21" spans="1:6" ht="18.75" customHeight="1">
      <c r="A21" s="47" t="s">
        <v>89</v>
      </c>
      <c r="B21" s="95" t="s">
        <v>139</v>
      </c>
      <c r="C21" s="96"/>
      <c r="D21" s="96"/>
      <c r="E21" s="97"/>
      <c r="F21" s="48">
        <v>0</v>
      </c>
    </row>
    <row r="22" spans="1:6" ht="18.75">
      <c r="A22" s="47"/>
      <c r="B22" s="95"/>
      <c r="C22" s="96"/>
      <c r="D22" s="96"/>
      <c r="E22" s="97"/>
      <c r="F22" s="48"/>
    </row>
    <row r="23" spans="1:6" ht="18.75" customHeight="1">
      <c r="A23" s="47" t="s">
        <v>90</v>
      </c>
      <c r="B23" s="95" t="s">
        <v>140</v>
      </c>
      <c r="C23" s="96"/>
      <c r="D23" s="96"/>
      <c r="E23" s="97"/>
      <c r="F23" s="48"/>
    </row>
    <row r="24" spans="1:6" ht="18.75" customHeight="1">
      <c r="A24" s="47" t="s">
        <v>91</v>
      </c>
      <c r="B24" s="95" t="s">
        <v>166</v>
      </c>
      <c r="C24" s="96"/>
      <c r="D24" s="96"/>
      <c r="E24" s="97"/>
      <c r="F24" s="48"/>
    </row>
    <row r="25" spans="1:6" ht="18.75" customHeight="1">
      <c r="A25" s="22" t="s">
        <v>92</v>
      </c>
      <c r="B25" s="86" t="s">
        <v>185</v>
      </c>
      <c r="C25" s="87"/>
      <c r="D25" s="87"/>
      <c r="E25" s="88"/>
      <c r="F25" s="17"/>
    </row>
    <row r="26" spans="1:6" ht="20.25" customHeight="1">
      <c r="A26" s="22" t="s">
        <v>93</v>
      </c>
      <c r="B26" s="86" t="s">
        <v>186</v>
      </c>
      <c r="C26" s="87"/>
      <c r="D26" s="87"/>
      <c r="E26" s="88"/>
      <c r="F26" s="17"/>
    </row>
    <row r="27" spans="1:6" ht="18.75">
      <c r="A27" s="22"/>
      <c r="B27" s="86" t="s">
        <v>11</v>
      </c>
      <c r="C27" s="87"/>
      <c r="D27" s="87"/>
      <c r="E27" s="88"/>
      <c r="F27" s="17"/>
    </row>
    <row r="28" spans="1:6" ht="18.75" customHeight="1">
      <c r="A28" s="22" t="s">
        <v>94</v>
      </c>
      <c r="B28" s="86" t="s">
        <v>158</v>
      </c>
      <c r="C28" s="87"/>
      <c r="D28" s="87"/>
      <c r="E28" s="88"/>
      <c r="F28" s="17"/>
    </row>
    <row r="29" spans="1:6" ht="18.75" customHeight="1">
      <c r="A29" s="22" t="s">
        <v>95</v>
      </c>
      <c r="B29" s="86" t="s">
        <v>159</v>
      </c>
      <c r="C29" s="87"/>
      <c r="D29" s="87"/>
      <c r="E29" s="88"/>
      <c r="F29" s="17"/>
    </row>
    <row r="30" spans="1:6" ht="18.75" customHeight="1">
      <c r="A30" s="22" t="s">
        <v>96</v>
      </c>
      <c r="B30" s="86" t="s">
        <v>160</v>
      </c>
      <c r="C30" s="87"/>
      <c r="D30" s="87"/>
      <c r="E30" s="88"/>
      <c r="F30" s="17"/>
    </row>
    <row r="31" spans="1:6" ht="18.75" customHeight="1">
      <c r="A31" s="22" t="s">
        <v>97</v>
      </c>
      <c r="B31" s="86" t="s">
        <v>161</v>
      </c>
      <c r="C31" s="87"/>
      <c r="D31" s="87"/>
      <c r="E31" s="88"/>
      <c r="F31" s="17"/>
    </row>
    <row r="32" spans="1:6" ht="18.75" customHeight="1">
      <c r="A32" s="22" t="s">
        <v>98</v>
      </c>
      <c r="B32" s="86" t="s">
        <v>162</v>
      </c>
      <c r="C32" s="87"/>
      <c r="D32" s="87"/>
      <c r="E32" s="88"/>
      <c r="F32" s="17"/>
    </row>
    <row r="33" spans="1:6" ht="18.75" customHeight="1">
      <c r="A33" s="22" t="s">
        <v>99</v>
      </c>
      <c r="B33" s="86" t="s">
        <v>163</v>
      </c>
      <c r="C33" s="87"/>
      <c r="D33" s="87"/>
      <c r="E33" s="88"/>
      <c r="F33" s="17"/>
    </row>
    <row r="34" spans="1:6" ht="18.75" customHeight="1">
      <c r="A34" s="22" t="s">
        <v>100</v>
      </c>
      <c r="B34" s="86" t="s">
        <v>164</v>
      </c>
      <c r="C34" s="87"/>
      <c r="D34" s="87"/>
      <c r="E34" s="88"/>
      <c r="F34" s="17"/>
    </row>
    <row r="35" spans="1:6" ht="18.75" customHeight="1">
      <c r="A35" s="22" t="s">
        <v>101</v>
      </c>
      <c r="B35" s="86" t="s">
        <v>165</v>
      </c>
      <c r="C35" s="87"/>
      <c r="D35" s="87"/>
      <c r="E35" s="88"/>
      <c r="F35" s="17"/>
    </row>
    <row r="36" spans="1:6" ht="36.75" customHeight="1">
      <c r="A36" s="22" t="s">
        <v>102</v>
      </c>
      <c r="B36" s="86" t="s">
        <v>157</v>
      </c>
      <c r="C36" s="87"/>
      <c r="D36" s="87"/>
      <c r="E36" s="88"/>
      <c r="F36" s="17"/>
    </row>
    <row r="37" spans="1:6" ht="18.75">
      <c r="A37" s="22"/>
      <c r="B37" s="86" t="s">
        <v>11</v>
      </c>
      <c r="C37" s="87"/>
      <c r="D37" s="87"/>
      <c r="E37" s="88"/>
      <c r="F37" s="17"/>
    </row>
    <row r="38" spans="1:6" ht="18.75" customHeight="1">
      <c r="A38" s="22" t="s">
        <v>103</v>
      </c>
      <c r="B38" s="86" t="s">
        <v>158</v>
      </c>
      <c r="C38" s="87"/>
      <c r="D38" s="87"/>
      <c r="E38" s="88"/>
      <c r="F38" s="17"/>
    </row>
    <row r="39" spans="1:6" ht="18.75" customHeight="1">
      <c r="A39" s="22" t="s">
        <v>104</v>
      </c>
      <c r="B39" s="86" t="s">
        <v>159</v>
      </c>
      <c r="C39" s="87"/>
      <c r="D39" s="87"/>
      <c r="E39" s="88"/>
      <c r="F39" s="17"/>
    </row>
    <row r="40" spans="1:6" ht="18.75" customHeight="1">
      <c r="A40" s="22" t="s">
        <v>105</v>
      </c>
      <c r="B40" s="86" t="s">
        <v>160</v>
      </c>
      <c r="C40" s="87"/>
      <c r="D40" s="87"/>
      <c r="E40" s="88"/>
      <c r="F40" s="17"/>
    </row>
    <row r="41" spans="1:6" ht="18.75" customHeight="1">
      <c r="A41" s="22" t="s">
        <v>106</v>
      </c>
      <c r="B41" s="86" t="s">
        <v>161</v>
      </c>
      <c r="C41" s="87"/>
      <c r="D41" s="87"/>
      <c r="E41" s="88"/>
      <c r="F41" s="17"/>
    </row>
    <row r="42" spans="1:6" ht="18.75" customHeight="1">
      <c r="A42" s="22" t="s">
        <v>107</v>
      </c>
      <c r="B42" s="86" t="s">
        <v>162</v>
      </c>
      <c r="C42" s="87"/>
      <c r="D42" s="87"/>
      <c r="E42" s="88"/>
      <c r="F42" s="17"/>
    </row>
    <row r="43" spans="1:6" ht="18.75" customHeight="1">
      <c r="A43" s="22" t="s">
        <v>108</v>
      </c>
      <c r="B43" s="86" t="s">
        <v>163</v>
      </c>
      <c r="C43" s="87"/>
      <c r="D43" s="87"/>
      <c r="E43" s="88"/>
      <c r="F43" s="17"/>
    </row>
    <row r="44" spans="1:6" ht="18.75" customHeight="1">
      <c r="A44" s="22" t="s">
        <v>109</v>
      </c>
      <c r="B44" s="86" t="s">
        <v>164</v>
      </c>
      <c r="C44" s="87"/>
      <c r="D44" s="87"/>
      <c r="E44" s="88"/>
      <c r="F44" s="17"/>
    </row>
    <row r="45" spans="1:6" ht="18.75" customHeight="1">
      <c r="A45" s="22" t="s">
        <v>110</v>
      </c>
      <c r="B45" s="86" t="s">
        <v>165</v>
      </c>
      <c r="C45" s="87"/>
      <c r="D45" s="87"/>
      <c r="E45" s="88"/>
      <c r="F45" s="17"/>
    </row>
    <row r="46" spans="1:6" ht="18.75" customHeight="1">
      <c r="A46" s="37" t="s">
        <v>111</v>
      </c>
      <c r="B46" s="83" t="s">
        <v>156</v>
      </c>
      <c r="C46" s="84"/>
      <c r="D46" s="84"/>
      <c r="E46" s="85"/>
      <c r="F46" s="17"/>
    </row>
    <row r="47" spans="1:6" ht="18.75">
      <c r="A47" s="22"/>
      <c r="B47" s="86" t="s">
        <v>10</v>
      </c>
      <c r="C47" s="87"/>
      <c r="D47" s="87"/>
      <c r="E47" s="88"/>
      <c r="F47" s="17"/>
    </row>
    <row r="48" spans="1:6" ht="18.75" customHeight="1">
      <c r="A48" s="47" t="s">
        <v>112</v>
      </c>
      <c r="B48" s="95" t="s">
        <v>155</v>
      </c>
      <c r="C48" s="96"/>
      <c r="D48" s="96"/>
      <c r="E48" s="97"/>
      <c r="F48" s="48"/>
    </row>
    <row r="49" spans="1:6" ht="18.75" customHeight="1">
      <c r="A49" s="47" t="s">
        <v>113</v>
      </c>
      <c r="B49" s="95" t="s">
        <v>154</v>
      </c>
      <c r="C49" s="96"/>
      <c r="D49" s="96"/>
      <c r="E49" s="97"/>
      <c r="F49" s="48">
        <f>F52</f>
        <v>0</v>
      </c>
    </row>
    <row r="50" spans="1:6" ht="18.75">
      <c r="A50" s="22"/>
      <c r="B50" s="86" t="s">
        <v>11</v>
      </c>
      <c r="C50" s="87"/>
      <c r="D50" s="87"/>
      <c r="E50" s="88"/>
      <c r="F50" s="17"/>
    </row>
    <row r="51" spans="1:6" ht="18.75" customHeight="1">
      <c r="A51" s="38" t="s">
        <v>114</v>
      </c>
      <c r="B51" s="98" t="s">
        <v>153</v>
      </c>
      <c r="C51" s="99"/>
      <c r="D51" s="99"/>
      <c r="E51" s="100"/>
      <c r="F51" s="40"/>
    </row>
    <row r="52" spans="1:6" ht="39" customHeight="1">
      <c r="A52" s="38" t="s">
        <v>115</v>
      </c>
      <c r="B52" s="98" t="s">
        <v>187</v>
      </c>
      <c r="C52" s="99"/>
      <c r="D52" s="99"/>
      <c r="E52" s="100"/>
      <c r="F52" s="40">
        <f>F54+F59</f>
        <v>0</v>
      </c>
    </row>
    <row r="53" spans="1:6" ht="18.75">
      <c r="A53" s="22"/>
      <c r="B53" s="86" t="s">
        <v>11</v>
      </c>
      <c r="C53" s="87"/>
      <c r="D53" s="87"/>
      <c r="E53" s="88"/>
      <c r="F53" s="17"/>
    </row>
    <row r="54" spans="1:6" ht="18.75" customHeight="1">
      <c r="A54" s="22" t="s">
        <v>116</v>
      </c>
      <c r="B54" s="86" t="s">
        <v>151</v>
      </c>
      <c r="C54" s="87"/>
      <c r="D54" s="87"/>
      <c r="E54" s="88"/>
      <c r="F54" s="17"/>
    </row>
    <row r="55" spans="1:6" ht="18.75" customHeight="1">
      <c r="A55" s="22" t="s">
        <v>117</v>
      </c>
      <c r="B55" s="86" t="s">
        <v>150</v>
      </c>
      <c r="C55" s="87"/>
      <c r="D55" s="87"/>
      <c r="E55" s="88"/>
      <c r="F55" s="17"/>
    </row>
    <row r="56" spans="1:6" ht="18.75" customHeight="1">
      <c r="A56" s="22" t="s">
        <v>118</v>
      </c>
      <c r="B56" s="86" t="s">
        <v>149</v>
      </c>
      <c r="C56" s="87"/>
      <c r="D56" s="87"/>
      <c r="E56" s="88"/>
      <c r="F56" s="17"/>
    </row>
    <row r="57" spans="1:6" ht="18.75" customHeight="1">
      <c r="A57" s="22" t="s">
        <v>119</v>
      </c>
      <c r="B57" s="86" t="s">
        <v>148</v>
      </c>
      <c r="C57" s="87"/>
      <c r="D57" s="87"/>
      <c r="E57" s="88"/>
      <c r="F57" s="17"/>
    </row>
    <row r="58" spans="1:6" ht="18.75" customHeight="1">
      <c r="A58" s="22" t="s">
        <v>120</v>
      </c>
      <c r="B58" s="86" t="s">
        <v>147</v>
      </c>
      <c r="C58" s="87"/>
      <c r="D58" s="87"/>
      <c r="E58" s="88"/>
      <c r="F58" s="17"/>
    </row>
    <row r="59" spans="1:6" ht="18.75" customHeight="1">
      <c r="A59" s="22" t="s">
        <v>121</v>
      </c>
      <c r="B59" s="86" t="s">
        <v>146</v>
      </c>
      <c r="C59" s="87"/>
      <c r="D59" s="87"/>
      <c r="E59" s="88"/>
      <c r="F59" s="17"/>
    </row>
    <row r="60" spans="1:6" ht="18.75" customHeight="1">
      <c r="A60" s="22" t="s">
        <v>122</v>
      </c>
      <c r="B60" s="86" t="s">
        <v>145</v>
      </c>
      <c r="C60" s="87"/>
      <c r="D60" s="87"/>
      <c r="E60" s="88"/>
      <c r="F60" s="17"/>
    </row>
    <row r="61" spans="1:6" ht="18.75" customHeight="1">
      <c r="A61" s="22" t="s">
        <v>123</v>
      </c>
      <c r="B61" s="86" t="s">
        <v>144</v>
      </c>
      <c r="C61" s="87"/>
      <c r="D61" s="87"/>
      <c r="E61" s="88"/>
      <c r="F61" s="17"/>
    </row>
    <row r="62" spans="1:6" ht="18.75" customHeight="1">
      <c r="A62" s="22" t="s">
        <v>124</v>
      </c>
      <c r="B62" s="86" t="s">
        <v>143</v>
      </c>
      <c r="C62" s="87"/>
      <c r="D62" s="87"/>
      <c r="E62" s="88"/>
      <c r="F62" s="17"/>
    </row>
    <row r="63" spans="1:6" ht="18.75" customHeight="1">
      <c r="A63" s="22" t="s">
        <v>125</v>
      </c>
      <c r="B63" s="86" t="s">
        <v>142</v>
      </c>
      <c r="C63" s="87"/>
      <c r="D63" s="87"/>
      <c r="E63" s="88"/>
      <c r="F63" s="17"/>
    </row>
    <row r="64" spans="1:6" ht="18.75" customHeight="1">
      <c r="A64" s="22" t="s">
        <v>126</v>
      </c>
      <c r="B64" s="86" t="s">
        <v>141</v>
      </c>
      <c r="C64" s="87"/>
      <c r="D64" s="87"/>
      <c r="E64" s="88"/>
      <c r="F64" s="17"/>
    </row>
    <row r="65" spans="1:6" ht="39" customHeight="1">
      <c r="A65" s="38" t="s">
        <v>127</v>
      </c>
      <c r="B65" s="98" t="s">
        <v>152</v>
      </c>
      <c r="C65" s="99"/>
      <c r="D65" s="99"/>
      <c r="E65" s="100"/>
      <c r="F65" s="40"/>
    </row>
    <row r="66" spans="1:6" ht="18.75">
      <c r="A66" s="22"/>
      <c r="B66" s="86" t="s">
        <v>11</v>
      </c>
      <c r="C66" s="87"/>
      <c r="D66" s="87"/>
      <c r="E66" s="88"/>
      <c r="F66" s="17"/>
    </row>
    <row r="67" spans="1:6" ht="18.75" customHeight="1">
      <c r="A67" s="22" t="s">
        <v>128</v>
      </c>
      <c r="B67" s="86" t="s">
        <v>151</v>
      </c>
      <c r="C67" s="87"/>
      <c r="D67" s="87"/>
      <c r="E67" s="88"/>
      <c r="F67" s="17"/>
    </row>
    <row r="68" spans="1:6" ht="18.75" customHeight="1">
      <c r="A68" s="22" t="s">
        <v>129</v>
      </c>
      <c r="B68" s="86" t="s">
        <v>150</v>
      </c>
      <c r="C68" s="87"/>
      <c r="D68" s="87"/>
      <c r="E68" s="88"/>
      <c r="F68" s="17"/>
    </row>
    <row r="69" spans="1:6" ht="18.75" customHeight="1">
      <c r="A69" s="22" t="s">
        <v>130</v>
      </c>
      <c r="B69" s="86" t="s">
        <v>149</v>
      </c>
      <c r="C69" s="87"/>
      <c r="D69" s="87"/>
      <c r="E69" s="88"/>
      <c r="F69" s="17"/>
    </row>
    <row r="70" spans="1:6" ht="18.75" customHeight="1">
      <c r="A70" s="22" t="s">
        <v>131</v>
      </c>
      <c r="B70" s="86" t="s">
        <v>148</v>
      </c>
      <c r="C70" s="87"/>
      <c r="D70" s="87"/>
      <c r="E70" s="88"/>
      <c r="F70" s="17"/>
    </row>
    <row r="71" spans="1:6" ht="18.75" customHeight="1">
      <c r="A71" s="22" t="s">
        <v>132</v>
      </c>
      <c r="B71" s="86" t="s">
        <v>147</v>
      </c>
      <c r="C71" s="87"/>
      <c r="D71" s="87"/>
      <c r="E71" s="88"/>
      <c r="F71" s="17"/>
    </row>
    <row r="72" spans="1:6" ht="18.75" customHeight="1">
      <c r="A72" s="22" t="s">
        <v>133</v>
      </c>
      <c r="B72" s="86" t="s">
        <v>146</v>
      </c>
      <c r="C72" s="87"/>
      <c r="D72" s="87"/>
      <c r="E72" s="88"/>
      <c r="F72" s="17"/>
    </row>
    <row r="73" spans="1:6" ht="18.75" customHeight="1">
      <c r="A73" s="22" t="s">
        <v>134</v>
      </c>
      <c r="B73" s="86" t="s">
        <v>145</v>
      </c>
      <c r="C73" s="87"/>
      <c r="D73" s="87"/>
      <c r="E73" s="88"/>
      <c r="F73" s="17"/>
    </row>
    <row r="74" spans="1:6" ht="18.75" customHeight="1">
      <c r="A74" s="22" t="s">
        <v>135</v>
      </c>
      <c r="B74" s="86" t="s">
        <v>144</v>
      </c>
      <c r="C74" s="87"/>
      <c r="D74" s="87"/>
      <c r="E74" s="88"/>
      <c r="F74" s="17"/>
    </row>
    <row r="75" spans="1:6" ht="18.75" customHeight="1">
      <c r="A75" s="22" t="s">
        <v>136</v>
      </c>
      <c r="B75" s="86" t="s">
        <v>143</v>
      </c>
      <c r="C75" s="87"/>
      <c r="D75" s="87"/>
      <c r="E75" s="88"/>
      <c r="F75" s="17"/>
    </row>
    <row r="76" spans="1:6" ht="18.75" customHeight="1">
      <c r="A76" s="22" t="s">
        <v>137</v>
      </c>
      <c r="B76" s="86" t="s">
        <v>142</v>
      </c>
      <c r="C76" s="87"/>
      <c r="D76" s="87"/>
      <c r="E76" s="88"/>
      <c r="F76" s="17"/>
    </row>
    <row r="77" spans="1:6" ht="18.75" customHeight="1">
      <c r="A77" s="22" t="s">
        <v>138</v>
      </c>
      <c r="B77" s="86" t="s">
        <v>141</v>
      </c>
      <c r="C77" s="87"/>
      <c r="D77" s="87"/>
      <c r="E77" s="88"/>
      <c r="F77" s="17"/>
    </row>
    <row r="78" spans="1:6" ht="18.75">
      <c r="A78" s="25"/>
      <c r="B78" s="11"/>
      <c r="C78" s="11"/>
      <c r="D78" s="11"/>
      <c r="E78" s="11"/>
      <c r="F78" s="13"/>
    </row>
    <row r="79" spans="1:6" ht="40.5" customHeight="1">
      <c r="A79" s="71" t="s">
        <v>188</v>
      </c>
      <c r="B79" s="71"/>
      <c r="C79" s="71"/>
      <c r="D79" s="71"/>
      <c r="E79" s="71"/>
      <c r="F79" s="71"/>
    </row>
    <row r="80" spans="1:5" s="9" customFormat="1" ht="18.75">
      <c r="A80" s="25"/>
      <c r="B80" s="11"/>
      <c r="C80" s="11"/>
      <c r="D80" s="11"/>
      <c r="E80" s="11"/>
    </row>
  </sheetData>
  <sheetProtection/>
  <protectedRanges>
    <protectedRange password="CE28" sqref="C44:E49 A55:A58" name="Диапазон8"/>
    <protectedRange password="CE28" sqref="C36:F43" name="Диапазон7"/>
    <protectedRange password="CE28" sqref="F28:G28 F29:F34 C20:E20 F20:F27 C12:C34 D21:E34 D12:F19" name="Диапазон6"/>
    <protectedRange password="CE28" sqref="C1:F6 C8:F8 C7:E7" name="Диапазон5"/>
  </protectedRanges>
  <mergeCells count="77">
    <mergeCell ref="B77:E77"/>
    <mergeCell ref="A79:F79"/>
    <mergeCell ref="A1:F1"/>
    <mergeCell ref="B71:E71"/>
    <mergeCell ref="B72:E72"/>
    <mergeCell ref="B73:E73"/>
    <mergeCell ref="B74:E74"/>
    <mergeCell ref="B75:E75"/>
    <mergeCell ref="B76:E76"/>
    <mergeCell ref="B65:E65"/>
    <mergeCell ref="B66:E66"/>
    <mergeCell ref="B67:E67"/>
    <mergeCell ref="B68:E68"/>
    <mergeCell ref="B69:E69"/>
    <mergeCell ref="B70:E70"/>
    <mergeCell ref="B59:E59"/>
    <mergeCell ref="B60:E60"/>
    <mergeCell ref="B61:E61"/>
    <mergeCell ref="B62:E62"/>
    <mergeCell ref="B63:E63"/>
    <mergeCell ref="B64:E64"/>
    <mergeCell ref="B53:E53"/>
    <mergeCell ref="B54:E54"/>
    <mergeCell ref="B55:E55"/>
    <mergeCell ref="B56:E56"/>
    <mergeCell ref="B57:E57"/>
    <mergeCell ref="B58:E58"/>
    <mergeCell ref="B47:E47"/>
    <mergeCell ref="B48:E48"/>
    <mergeCell ref="B50:E50"/>
    <mergeCell ref="B51:E51"/>
    <mergeCell ref="B52:E52"/>
    <mergeCell ref="B49:E49"/>
    <mergeCell ref="B41:E41"/>
    <mergeCell ref="B42:E42"/>
    <mergeCell ref="B43:E43"/>
    <mergeCell ref="B44:E44"/>
    <mergeCell ref="B45:E45"/>
    <mergeCell ref="B46:E46"/>
    <mergeCell ref="B35:E35"/>
    <mergeCell ref="B36:E36"/>
    <mergeCell ref="B37:E37"/>
    <mergeCell ref="B38:E38"/>
    <mergeCell ref="B39:E39"/>
    <mergeCell ref="B40:E40"/>
    <mergeCell ref="B29:E29"/>
    <mergeCell ref="B30:E30"/>
    <mergeCell ref="B31:E31"/>
    <mergeCell ref="B32:E32"/>
    <mergeCell ref="B33:E33"/>
    <mergeCell ref="B34:E34"/>
    <mergeCell ref="B23:E23"/>
    <mergeCell ref="B24:E24"/>
    <mergeCell ref="B25:E25"/>
    <mergeCell ref="B26:E26"/>
    <mergeCell ref="B27:E27"/>
    <mergeCell ref="B28:E28"/>
    <mergeCell ref="B16:E16"/>
    <mergeCell ref="B17:E17"/>
    <mergeCell ref="B18:E18"/>
    <mergeCell ref="B19:E19"/>
    <mergeCell ref="B21:E21"/>
    <mergeCell ref="B22:E22"/>
    <mergeCell ref="B10:E10"/>
    <mergeCell ref="B11:E11"/>
    <mergeCell ref="B12:E12"/>
    <mergeCell ref="B13:E13"/>
    <mergeCell ref="B14:E14"/>
    <mergeCell ref="B15:E15"/>
    <mergeCell ref="A2:F2"/>
    <mergeCell ref="B5:E5"/>
    <mergeCell ref="B6:E6"/>
    <mergeCell ref="B7:E7"/>
    <mergeCell ref="B8:E8"/>
    <mergeCell ref="B9:E9"/>
    <mergeCell ref="B4:E4"/>
    <mergeCell ref="B3:E3"/>
  </mergeCells>
  <printOptions/>
  <pageMargins left="0.984251968503937" right="0" top="0" bottom="0" header="0.2755905511811024" footer="0.31496062992125984"/>
  <pageSetup fitToHeight="12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view="pageBreakPreview" zoomScale="75" zoomScaleNormal="75" zoomScaleSheetLayoutView="75" zoomScalePageLayoutView="0" workbookViewId="0" topLeftCell="A31">
      <selection activeCell="F49" sqref="F49"/>
    </sheetView>
  </sheetViews>
  <sheetFormatPr defaultColWidth="9.00390625" defaultRowHeight="12.75"/>
  <cols>
    <col min="1" max="3" width="24.375" style="1" customWidth="1"/>
    <col min="4" max="4" width="8.875" style="1" customWidth="1"/>
    <col min="5" max="5" width="19.25390625" style="1" customWidth="1"/>
    <col min="6" max="6" width="16.00390625" style="1" customWidth="1"/>
    <col min="7" max="7" width="16.875" style="1" customWidth="1"/>
    <col min="8" max="8" width="17.25390625" style="1" customWidth="1"/>
    <col min="9" max="9" width="18.25390625" style="1" customWidth="1"/>
    <col min="10" max="10" width="15.875" style="1" customWidth="1"/>
    <col min="11" max="11" width="13.75390625" style="1" customWidth="1"/>
    <col min="12" max="16384" width="9.125" style="1" customWidth="1"/>
  </cols>
  <sheetData>
    <row r="1" spans="1:11" ht="39" customHeight="1">
      <c r="A1" s="101" t="s">
        <v>248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8" customHeight="1">
      <c r="A2" s="82" t="s">
        <v>54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36.75" customHeight="1">
      <c r="A3" s="139" t="s">
        <v>9</v>
      </c>
      <c r="B3" s="139"/>
      <c r="C3" s="139"/>
      <c r="D3" s="139" t="s">
        <v>31</v>
      </c>
      <c r="E3" s="139" t="s">
        <v>32</v>
      </c>
      <c r="F3" s="137" t="s">
        <v>40</v>
      </c>
      <c r="G3" s="137"/>
      <c r="H3" s="137"/>
      <c r="I3" s="137"/>
      <c r="J3" s="137"/>
      <c r="K3" s="137"/>
    </row>
    <row r="4" spans="1:11" ht="18.75" customHeight="1">
      <c r="A4" s="139"/>
      <c r="B4" s="139"/>
      <c r="C4" s="139"/>
      <c r="D4" s="139"/>
      <c r="E4" s="139"/>
      <c r="F4" s="137" t="s">
        <v>16</v>
      </c>
      <c r="G4" s="137" t="s">
        <v>17</v>
      </c>
      <c r="H4" s="137"/>
      <c r="I4" s="137"/>
      <c r="J4" s="137"/>
      <c r="K4" s="137"/>
    </row>
    <row r="5" spans="1:11" ht="118.5" customHeight="1">
      <c r="A5" s="139"/>
      <c r="B5" s="139"/>
      <c r="C5" s="139"/>
      <c r="D5" s="139"/>
      <c r="E5" s="139"/>
      <c r="F5" s="137"/>
      <c r="G5" s="137" t="s">
        <v>224</v>
      </c>
      <c r="H5" s="137" t="s">
        <v>33</v>
      </c>
      <c r="I5" s="138" t="s">
        <v>213</v>
      </c>
      <c r="J5" s="138" t="s">
        <v>35</v>
      </c>
      <c r="K5" s="138"/>
    </row>
    <row r="6" spans="1:11" ht="36" customHeight="1">
      <c r="A6" s="139"/>
      <c r="B6" s="139"/>
      <c r="C6" s="139"/>
      <c r="D6" s="139"/>
      <c r="E6" s="139"/>
      <c r="F6" s="137"/>
      <c r="G6" s="137"/>
      <c r="H6" s="137"/>
      <c r="I6" s="138"/>
      <c r="J6" s="30" t="s">
        <v>21</v>
      </c>
      <c r="K6" s="30" t="s">
        <v>34</v>
      </c>
    </row>
    <row r="7" spans="1:11" ht="17.25" customHeight="1">
      <c r="A7" s="139">
        <v>1</v>
      </c>
      <c r="B7" s="139"/>
      <c r="C7" s="139"/>
      <c r="D7" s="16">
        <v>2</v>
      </c>
      <c r="E7" s="16">
        <v>3</v>
      </c>
      <c r="F7" s="19">
        <v>4</v>
      </c>
      <c r="G7" s="19">
        <v>5</v>
      </c>
      <c r="H7" s="19">
        <v>6</v>
      </c>
      <c r="I7" s="19">
        <v>7</v>
      </c>
      <c r="J7" s="16">
        <v>8</v>
      </c>
      <c r="K7" s="19">
        <v>9</v>
      </c>
    </row>
    <row r="8" spans="1:11" ht="18.75">
      <c r="A8" s="133" t="s">
        <v>36</v>
      </c>
      <c r="B8" s="133"/>
      <c r="C8" s="133"/>
      <c r="D8" s="16">
        <v>100</v>
      </c>
      <c r="E8" s="16" t="s">
        <v>28</v>
      </c>
      <c r="F8" s="18">
        <f>SUM(G8:K8)</f>
        <v>74721062.04</v>
      </c>
      <c r="G8" s="18">
        <f>+G12</f>
        <v>59394299.96</v>
      </c>
      <c r="H8" s="18">
        <f>+H16</f>
        <v>14266262.08</v>
      </c>
      <c r="I8" s="18">
        <f>+I16</f>
        <v>0</v>
      </c>
      <c r="J8" s="18">
        <f>+J10+J12+J14+J15+J17+J18</f>
        <v>1060500</v>
      </c>
      <c r="K8" s="18">
        <f>+K12+K17</f>
        <v>0</v>
      </c>
    </row>
    <row r="9" spans="1:11" ht="18.75">
      <c r="A9" s="127" t="s">
        <v>11</v>
      </c>
      <c r="B9" s="127"/>
      <c r="C9" s="127"/>
      <c r="D9" s="16"/>
      <c r="E9" s="16"/>
      <c r="F9" s="18"/>
      <c r="G9" s="18"/>
      <c r="H9" s="18"/>
      <c r="I9" s="16"/>
      <c r="J9" s="16"/>
      <c r="K9" s="16"/>
    </row>
    <row r="10" spans="1:11" ht="18.75" customHeight="1">
      <c r="A10" s="108" t="s">
        <v>37</v>
      </c>
      <c r="B10" s="108"/>
      <c r="C10" s="108"/>
      <c r="D10" s="16">
        <v>110</v>
      </c>
      <c r="E10" s="16">
        <v>120</v>
      </c>
      <c r="F10" s="18">
        <f>SUM(G10:K10)</f>
        <v>90000</v>
      </c>
      <c r="G10" s="18" t="s">
        <v>28</v>
      </c>
      <c r="H10" s="18" t="s">
        <v>28</v>
      </c>
      <c r="I10" s="16" t="s">
        <v>28</v>
      </c>
      <c r="J10" s="18">
        <v>90000</v>
      </c>
      <c r="K10" s="16" t="s">
        <v>28</v>
      </c>
    </row>
    <row r="11" spans="1:11" ht="18.75">
      <c r="A11" s="108"/>
      <c r="B11" s="108"/>
      <c r="C11" s="108"/>
      <c r="D11" s="16"/>
      <c r="E11" s="16"/>
      <c r="F11" s="18"/>
      <c r="G11" s="18"/>
      <c r="H11" s="18"/>
      <c r="I11" s="16"/>
      <c r="J11" s="16"/>
      <c r="K11" s="16"/>
    </row>
    <row r="12" spans="1:11" ht="18.75">
      <c r="A12" s="108" t="s">
        <v>38</v>
      </c>
      <c r="B12" s="108"/>
      <c r="C12" s="108"/>
      <c r="D12" s="16">
        <v>120</v>
      </c>
      <c r="E12" s="16">
        <v>130</v>
      </c>
      <c r="F12" s="18">
        <f>SUM(G12:K12)</f>
        <v>60364799.96</v>
      </c>
      <c r="G12" s="18">
        <v>59394299.96</v>
      </c>
      <c r="H12" s="18" t="s">
        <v>28</v>
      </c>
      <c r="I12" s="16" t="s">
        <v>28</v>
      </c>
      <c r="J12" s="18">
        <f>1060500-J10</f>
        <v>970500</v>
      </c>
      <c r="K12" s="16"/>
    </row>
    <row r="13" spans="1:11" ht="19.5" customHeight="1">
      <c r="A13" s="108"/>
      <c r="B13" s="108"/>
      <c r="C13" s="108"/>
      <c r="D13" s="16"/>
      <c r="E13" s="16"/>
      <c r="F13" s="18"/>
      <c r="G13" s="18"/>
      <c r="H13" s="18"/>
      <c r="I13" s="16"/>
      <c r="J13" s="16"/>
      <c r="K13" s="16"/>
    </row>
    <row r="14" spans="1:11" ht="38.25" customHeight="1">
      <c r="A14" s="108" t="s">
        <v>39</v>
      </c>
      <c r="B14" s="108"/>
      <c r="C14" s="108"/>
      <c r="D14" s="16">
        <v>130</v>
      </c>
      <c r="E14" s="16">
        <v>140</v>
      </c>
      <c r="F14" s="18">
        <f>SUM(G14:K14)</f>
        <v>0</v>
      </c>
      <c r="G14" s="18" t="s">
        <v>28</v>
      </c>
      <c r="H14" s="18" t="s">
        <v>28</v>
      </c>
      <c r="I14" s="16" t="s">
        <v>28</v>
      </c>
      <c r="J14" s="16"/>
      <c r="K14" s="16" t="s">
        <v>28</v>
      </c>
    </row>
    <row r="15" spans="1:11" ht="58.5" customHeight="1">
      <c r="A15" s="122" t="s">
        <v>41</v>
      </c>
      <c r="B15" s="123"/>
      <c r="C15" s="124"/>
      <c r="D15" s="16">
        <v>140</v>
      </c>
      <c r="E15" s="16">
        <v>152</v>
      </c>
      <c r="F15" s="18">
        <f>SUM(G15:K15)</f>
        <v>0</v>
      </c>
      <c r="G15" s="18" t="s">
        <v>28</v>
      </c>
      <c r="H15" s="18" t="s">
        <v>28</v>
      </c>
      <c r="I15" s="16" t="s">
        <v>28</v>
      </c>
      <c r="J15" s="16"/>
      <c r="K15" s="16" t="s">
        <v>28</v>
      </c>
    </row>
    <row r="16" spans="1:11" ht="18.75">
      <c r="A16" s="108" t="s">
        <v>42</v>
      </c>
      <c r="B16" s="108"/>
      <c r="C16" s="108"/>
      <c r="D16" s="16">
        <v>150</v>
      </c>
      <c r="E16" s="16">
        <v>180</v>
      </c>
      <c r="F16" s="18">
        <f>SUM(G16:K16)</f>
        <v>14266262.08</v>
      </c>
      <c r="G16" s="18" t="s">
        <v>28</v>
      </c>
      <c r="H16" s="18">
        <v>14266262.08</v>
      </c>
      <c r="I16" s="18">
        <v>0</v>
      </c>
      <c r="J16" s="16" t="s">
        <v>28</v>
      </c>
      <c r="K16" s="16" t="s">
        <v>28</v>
      </c>
    </row>
    <row r="17" spans="1:11" ht="18.75">
      <c r="A17" s="108" t="s">
        <v>43</v>
      </c>
      <c r="B17" s="108"/>
      <c r="C17" s="108"/>
      <c r="D17" s="16">
        <v>160</v>
      </c>
      <c r="E17" s="16">
        <v>180</v>
      </c>
      <c r="F17" s="18">
        <f>SUM(G17:K17)</f>
        <v>0</v>
      </c>
      <c r="G17" s="18" t="s">
        <v>28</v>
      </c>
      <c r="H17" s="18" t="s">
        <v>28</v>
      </c>
      <c r="I17" s="16" t="s">
        <v>28</v>
      </c>
      <c r="J17" s="16"/>
      <c r="K17" s="16"/>
    </row>
    <row r="18" spans="1:11" ht="18.75">
      <c r="A18" s="108" t="s">
        <v>44</v>
      </c>
      <c r="B18" s="108"/>
      <c r="C18" s="108"/>
      <c r="D18" s="16">
        <v>180</v>
      </c>
      <c r="E18" s="16" t="s">
        <v>28</v>
      </c>
      <c r="F18" s="18">
        <f>SUM(G18:K18)</f>
        <v>0</v>
      </c>
      <c r="G18" s="18" t="s">
        <v>28</v>
      </c>
      <c r="H18" s="18" t="s">
        <v>28</v>
      </c>
      <c r="I18" s="16" t="s">
        <v>28</v>
      </c>
      <c r="J18" s="16"/>
      <c r="K18" s="16" t="s">
        <v>28</v>
      </c>
    </row>
    <row r="19" spans="1:11" ht="17.25" customHeight="1">
      <c r="A19" s="127"/>
      <c r="B19" s="127"/>
      <c r="C19" s="127"/>
      <c r="D19" s="16"/>
      <c r="E19" s="16"/>
      <c r="F19" s="18"/>
      <c r="G19" s="18"/>
      <c r="H19" s="18"/>
      <c r="I19" s="16"/>
      <c r="J19" s="16"/>
      <c r="K19" s="16"/>
    </row>
    <row r="20" spans="1:11" s="60" customFormat="1" ht="19.5" customHeight="1">
      <c r="A20" s="126" t="s">
        <v>45</v>
      </c>
      <c r="B20" s="126"/>
      <c r="C20" s="126"/>
      <c r="D20" s="58">
        <v>200</v>
      </c>
      <c r="E20" s="58" t="s">
        <v>28</v>
      </c>
      <c r="F20" s="59">
        <f>SUM(G20:K20)</f>
        <v>74721062.04</v>
      </c>
      <c r="G20" s="59">
        <f>+G22+G30+G43+G48</f>
        <v>59394299.96</v>
      </c>
      <c r="H20" s="59">
        <f>+H22+H30+H43+H48+H53</f>
        <v>14266262.08</v>
      </c>
      <c r="I20" s="59">
        <f>I22+I30+I43+I48</f>
        <v>0</v>
      </c>
      <c r="J20" s="59">
        <f>+J22+J30+J43+J48</f>
        <v>1060500</v>
      </c>
      <c r="K20" s="59">
        <f>+K22+K30+K43+K48</f>
        <v>0</v>
      </c>
    </row>
    <row r="21" spans="1:11" ht="18.75">
      <c r="A21" s="127" t="s">
        <v>11</v>
      </c>
      <c r="B21" s="127"/>
      <c r="C21" s="127"/>
      <c r="D21" s="16"/>
      <c r="E21" s="16"/>
      <c r="F21" s="18"/>
      <c r="G21" s="18"/>
      <c r="H21" s="18"/>
      <c r="I21" s="16"/>
      <c r="J21" s="16"/>
      <c r="K21" s="16"/>
    </row>
    <row r="22" spans="1:11" ht="19.5" customHeight="1">
      <c r="A22" s="132" t="s">
        <v>189</v>
      </c>
      <c r="B22" s="132"/>
      <c r="C22" s="132"/>
      <c r="D22" s="26">
        <v>210</v>
      </c>
      <c r="E22" s="26">
        <v>110</v>
      </c>
      <c r="F22" s="27">
        <f>SUM(G22:K22)</f>
        <v>52018982</v>
      </c>
      <c r="G22" s="27">
        <f>+G24+G26+G29+G25+G27</f>
        <v>51523899</v>
      </c>
      <c r="H22" s="27">
        <f>+H24+H26+H29+H28</f>
        <v>39583</v>
      </c>
      <c r="I22" s="27">
        <f>+I24+I26+I29</f>
        <v>0</v>
      </c>
      <c r="J22" s="27">
        <f>+J24+J26+J29</f>
        <v>455500</v>
      </c>
      <c r="K22" s="27">
        <f>+K24+K26+K29</f>
        <v>0</v>
      </c>
    </row>
    <row r="23" spans="1:11" ht="19.5" customHeight="1">
      <c r="A23" s="86" t="s">
        <v>10</v>
      </c>
      <c r="B23" s="113"/>
      <c r="C23" s="114"/>
      <c r="D23" s="16"/>
      <c r="E23" s="16"/>
      <c r="F23" s="18"/>
      <c r="G23" s="18"/>
      <c r="H23" s="18"/>
      <c r="I23" s="16"/>
      <c r="J23" s="16"/>
      <c r="K23" s="16"/>
    </row>
    <row r="24" spans="1:11" ht="19.5" customHeight="1">
      <c r="A24" s="108" t="s">
        <v>190</v>
      </c>
      <c r="B24" s="108"/>
      <c r="C24" s="108"/>
      <c r="D24" s="16">
        <v>211</v>
      </c>
      <c r="E24" s="16">
        <v>111</v>
      </c>
      <c r="F24" s="18">
        <f aca="true" t="shared" si="0" ref="F24:F29">G24+H24+J24+K24</f>
        <v>39840629</v>
      </c>
      <c r="G24" s="18">
        <f>4658602+34832027</f>
        <v>39490629</v>
      </c>
      <c r="H24" s="18">
        <v>0</v>
      </c>
      <c r="I24" s="16"/>
      <c r="J24" s="18">
        <v>350000</v>
      </c>
      <c r="K24" s="18">
        <v>0</v>
      </c>
    </row>
    <row r="25" spans="1:11" ht="40.5" customHeight="1">
      <c r="A25" s="108" t="s">
        <v>236</v>
      </c>
      <c r="B25" s="108"/>
      <c r="C25" s="108"/>
      <c r="D25" s="16">
        <v>266</v>
      </c>
      <c r="E25" s="16">
        <v>111</v>
      </c>
      <c r="F25" s="18">
        <f t="shared" si="0"/>
        <v>60000</v>
      </c>
      <c r="G25" s="18">
        <v>60000</v>
      </c>
      <c r="H25" s="18"/>
      <c r="I25" s="16"/>
      <c r="J25" s="18">
        <v>0</v>
      </c>
      <c r="K25" s="18"/>
    </row>
    <row r="26" spans="1:11" s="14" customFormat="1" ht="37.5" customHeight="1">
      <c r="A26" s="111" t="s">
        <v>191</v>
      </c>
      <c r="B26" s="111"/>
      <c r="C26" s="111"/>
      <c r="D26" s="16">
        <v>212</v>
      </c>
      <c r="E26" s="16">
        <v>112</v>
      </c>
      <c r="F26" s="18">
        <f t="shared" si="0"/>
        <v>43300</v>
      </c>
      <c r="G26" s="18">
        <v>43300</v>
      </c>
      <c r="H26" s="18">
        <v>0</v>
      </c>
      <c r="I26" s="26"/>
      <c r="J26" s="18">
        <v>0</v>
      </c>
      <c r="K26" s="18">
        <v>0</v>
      </c>
    </row>
    <row r="27" spans="1:11" s="14" customFormat="1" ht="37.5" customHeight="1">
      <c r="A27" s="98" t="s">
        <v>236</v>
      </c>
      <c r="B27" s="113"/>
      <c r="C27" s="114"/>
      <c r="D27" s="16">
        <v>266</v>
      </c>
      <c r="E27" s="16">
        <v>112</v>
      </c>
      <c r="F27" s="18">
        <f t="shared" si="0"/>
        <v>3800</v>
      </c>
      <c r="G27" s="18">
        <v>3800</v>
      </c>
      <c r="H27" s="18">
        <v>0</v>
      </c>
      <c r="I27" s="26"/>
      <c r="J27" s="18">
        <v>0</v>
      </c>
      <c r="K27" s="18">
        <v>0</v>
      </c>
    </row>
    <row r="28" spans="1:11" s="14" customFormat="1" ht="37.5" customHeight="1">
      <c r="A28" s="98" t="s">
        <v>246</v>
      </c>
      <c r="B28" s="113"/>
      <c r="C28" s="114"/>
      <c r="D28" s="16">
        <v>226</v>
      </c>
      <c r="E28" s="16">
        <v>112</v>
      </c>
      <c r="F28" s="18">
        <f t="shared" si="0"/>
        <v>39583</v>
      </c>
      <c r="G28" s="18">
        <v>0</v>
      </c>
      <c r="H28" s="18">
        <v>39583</v>
      </c>
      <c r="I28" s="26"/>
      <c r="J28" s="18">
        <v>0</v>
      </c>
      <c r="K28" s="18"/>
    </row>
    <row r="29" spans="1:11" s="41" customFormat="1" ht="66.75" customHeight="1">
      <c r="A29" s="122" t="s">
        <v>192</v>
      </c>
      <c r="B29" s="123"/>
      <c r="C29" s="124"/>
      <c r="D29" s="16">
        <v>213</v>
      </c>
      <c r="E29" s="16">
        <v>119</v>
      </c>
      <c r="F29" s="18">
        <f t="shared" si="0"/>
        <v>12031670</v>
      </c>
      <c r="G29" s="18">
        <f>1406898+10519272</f>
        <v>11926170</v>
      </c>
      <c r="H29" s="18">
        <v>0</v>
      </c>
      <c r="I29" s="16"/>
      <c r="J29" s="18">
        <v>105500</v>
      </c>
      <c r="K29" s="18">
        <v>0</v>
      </c>
    </row>
    <row r="30" spans="1:11" s="62" customFormat="1" ht="48.75" customHeight="1">
      <c r="A30" s="102" t="s">
        <v>214</v>
      </c>
      <c r="B30" s="102"/>
      <c r="C30" s="102"/>
      <c r="D30" s="58">
        <v>220</v>
      </c>
      <c r="E30" s="58">
        <v>200</v>
      </c>
      <c r="F30" s="59">
        <f aca="true" t="shared" si="1" ref="F30:F53">SUM(G30:K30)</f>
        <v>21419780.04</v>
      </c>
      <c r="G30" s="59">
        <f>G31</f>
        <v>6613100.96</v>
      </c>
      <c r="H30" s="59">
        <f>+H31</f>
        <v>14226679.08</v>
      </c>
      <c r="I30" s="59">
        <f>I31</f>
        <v>0</v>
      </c>
      <c r="J30" s="59">
        <f>+J31</f>
        <v>580000</v>
      </c>
      <c r="K30" s="59">
        <f>+K31</f>
        <v>0</v>
      </c>
    </row>
    <row r="31" spans="1:11" s="61" customFormat="1" ht="41.25" customHeight="1">
      <c r="A31" s="111" t="s">
        <v>215</v>
      </c>
      <c r="B31" s="111"/>
      <c r="C31" s="111"/>
      <c r="D31" s="30">
        <v>221</v>
      </c>
      <c r="E31" s="30">
        <v>240</v>
      </c>
      <c r="F31" s="18">
        <f t="shared" si="1"/>
        <v>21419780.04</v>
      </c>
      <c r="G31" s="43">
        <f>G32+G33</f>
        <v>6613100.96</v>
      </c>
      <c r="H31" s="43">
        <f>H32+H33</f>
        <v>14226679.08</v>
      </c>
      <c r="I31" s="43">
        <f>I32+I33</f>
        <v>0</v>
      </c>
      <c r="J31" s="43">
        <f>J32+J33</f>
        <v>580000</v>
      </c>
      <c r="K31" s="43">
        <f>K32+K33</f>
        <v>0</v>
      </c>
    </row>
    <row r="32" spans="1:11" s="42" customFormat="1" ht="41.25" customHeight="1">
      <c r="A32" s="86" t="s">
        <v>216</v>
      </c>
      <c r="B32" s="130"/>
      <c r="C32" s="131"/>
      <c r="D32" s="16">
        <v>223</v>
      </c>
      <c r="E32" s="16">
        <v>243</v>
      </c>
      <c r="F32" s="18">
        <f t="shared" si="1"/>
        <v>0</v>
      </c>
      <c r="G32" s="18">
        <v>0</v>
      </c>
      <c r="H32" s="18">
        <v>0</v>
      </c>
      <c r="I32" s="18"/>
      <c r="J32" s="18">
        <v>0</v>
      </c>
      <c r="K32" s="18">
        <v>0</v>
      </c>
    </row>
    <row r="33" spans="1:11" s="42" customFormat="1" ht="44.25" customHeight="1">
      <c r="A33" s="86" t="s">
        <v>217</v>
      </c>
      <c r="B33" s="130"/>
      <c r="C33" s="131"/>
      <c r="D33" s="16">
        <v>224</v>
      </c>
      <c r="E33" s="16">
        <v>244</v>
      </c>
      <c r="F33" s="18">
        <f t="shared" si="1"/>
        <v>21419780.04</v>
      </c>
      <c r="G33" s="18">
        <f>G34+G35+G36+G37+G38+G39+G41+G42</f>
        <v>6613100.96</v>
      </c>
      <c r="H33" s="18">
        <f>H34+H35+H36+H37+H38+H39+H41+H42+H40</f>
        <v>14226679.08</v>
      </c>
      <c r="I33" s="18"/>
      <c r="J33" s="18">
        <f>J34+J35+J36+J37+J38+J39+J41+J42+J40</f>
        <v>580000</v>
      </c>
      <c r="K33" s="18">
        <f>K34+K35+K36+K37+K38+K39+K41+K42</f>
        <v>0</v>
      </c>
    </row>
    <row r="34" spans="1:11" s="41" customFormat="1" ht="19.5" customHeight="1">
      <c r="A34" s="103" t="s">
        <v>170</v>
      </c>
      <c r="B34" s="128"/>
      <c r="C34" s="129"/>
      <c r="D34" s="16">
        <v>222</v>
      </c>
      <c r="E34" s="16">
        <v>244</v>
      </c>
      <c r="F34" s="18">
        <f t="shared" si="1"/>
        <v>0</v>
      </c>
      <c r="G34" s="18">
        <v>0</v>
      </c>
      <c r="H34" s="18">
        <f>6000-6000</f>
        <v>0</v>
      </c>
      <c r="I34" s="16"/>
      <c r="J34" s="18">
        <v>0</v>
      </c>
      <c r="K34" s="18">
        <v>0</v>
      </c>
    </row>
    <row r="35" spans="1:11" s="41" customFormat="1" ht="19.5" customHeight="1">
      <c r="A35" s="103" t="s">
        <v>169</v>
      </c>
      <c r="B35" s="128"/>
      <c r="C35" s="129"/>
      <c r="D35" s="16"/>
      <c r="E35" s="16"/>
      <c r="F35" s="18">
        <f t="shared" si="1"/>
        <v>30400</v>
      </c>
      <c r="G35" s="18">
        <v>30400</v>
      </c>
      <c r="H35" s="18">
        <v>0</v>
      </c>
      <c r="I35" s="16"/>
      <c r="J35" s="18">
        <v>0</v>
      </c>
      <c r="K35" s="18">
        <v>0</v>
      </c>
    </row>
    <row r="36" spans="1:11" s="41" customFormat="1" ht="19.5" customHeight="1">
      <c r="A36" s="103" t="s">
        <v>193</v>
      </c>
      <c r="B36" s="128"/>
      <c r="C36" s="129"/>
      <c r="D36" s="16"/>
      <c r="E36" s="16"/>
      <c r="F36" s="18">
        <f t="shared" si="1"/>
        <v>1972300</v>
      </c>
      <c r="G36" s="18">
        <v>1942300</v>
      </c>
      <c r="H36" s="18">
        <v>0</v>
      </c>
      <c r="I36" s="16"/>
      <c r="J36" s="18">
        <v>30000</v>
      </c>
      <c r="K36" s="18">
        <v>0</v>
      </c>
    </row>
    <row r="37" spans="1:11" s="41" customFormat="1" ht="19.5" customHeight="1">
      <c r="A37" s="103" t="s">
        <v>194</v>
      </c>
      <c r="B37" s="128"/>
      <c r="C37" s="129"/>
      <c r="D37" s="16"/>
      <c r="E37" s="16"/>
      <c r="F37" s="18">
        <f t="shared" si="1"/>
        <v>0</v>
      </c>
      <c r="G37" s="18">
        <v>0</v>
      </c>
      <c r="H37" s="18">
        <v>0</v>
      </c>
      <c r="I37" s="18"/>
      <c r="J37" s="18">
        <v>0</v>
      </c>
      <c r="K37" s="18">
        <v>0</v>
      </c>
    </row>
    <row r="38" spans="1:11" s="41" customFormat="1" ht="19.5" customHeight="1">
      <c r="A38" s="103" t="s">
        <v>195</v>
      </c>
      <c r="B38" s="104"/>
      <c r="C38" s="105"/>
      <c r="D38" s="16"/>
      <c r="E38" s="16"/>
      <c r="F38" s="18">
        <f t="shared" si="1"/>
        <v>13753099.53</v>
      </c>
      <c r="G38" s="18">
        <f>33600+537400.45</f>
        <v>571000.45</v>
      </c>
      <c r="H38" s="18">
        <v>12982099.08</v>
      </c>
      <c r="I38" s="18"/>
      <c r="J38" s="18">
        <v>200000</v>
      </c>
      <c r="K38" s="18">
        <v>0</v>
      </c>
    </row>
    <row r="39" spans="1:11" s="41" customFormat="1" ht="19.5" customHeight="1">
      <c r="A39" s="103" t="s">
        <v>196</v>
      </c>
      <c r="B39" s="128"/>
      <c r="C39" s="129"/>
      <c r="D39" s="16"/>
      <c r="E39" s="16"/>
      <c r="F39" s="18">
        <f t="shared" si="1"/>
        <v>2115180</v>
      </c>
      <c r="G39" s="18">
        <f>373300+347300</f>
        <v>720600</v>
      </c>
      <c r="H39" s="18">
        <f>267750+803250+173580</f>
        <v>1244580</v>
      </c>
      <c r="I39" s="16"/>
      <c r="J39" s="18">
        <v>150000</v>
      </c>
      <c r="K39" s="18">
        <v>0</v>
      </c>
    </row>
    <row r="40" spans="1:11" s="41" customFormat="1" ht="19.5" customHeight="1">
      <c r="A40" s="103" t="s">
        <v>235</v>
      </c>
      <c r="B40" s="104"/>
      <c r="C40" s="105"/>
      <c r="D40" s="16"/>
      <c r="E40" s="16"/>
      <c r="F40" s="18">
        <f t="shared" si="1"/>
        <v>0</v>
      </c>
      <c r="G40" s="18">
        <v>0</v>
      </c>
      <c r="H40" s="18">
        <v>0</v>
      </c>
      <c r="I40" s="16"/>
      <c r="J40" s="18">
        <v>0</v>
      </c>
      <c r="K40" s="18"/>
    </row>
    <row r="41" spans="1:11" s="41" customFormat="1" ht="19.5" customHeight="1">
      <c r="A41" s="103" t="s">
        <v>201</v>
      </c>
      <c r="B41" s="104"/>
      <c r="C41" s="105"/>
      <c r="D41" s="16"/>
      <c r="E41" s="16"/>
      <c r="F41" s="18">
        <f t="shared" si="1"/>
        <v>3106800.51</v>
      </c>
      <c r="G41" s="18">
        <v>3006800.51</v>
      </c>
      <c r="H41" s="18">
        <v>0</v>
      </c>
      <c r="I41" s="16"/>
      <c r="J41" s="18">
        <v>100000</v>
      </c>
      <c r="K41" s="18">
        <v>0</v>
      </c>
    </row>
    <row r="42" spans="1:11" s="41" customFormat="1" ht="19.5" customHeight="1">
      <c r="A42" s="103" t="s">
        <v>202</v>
      </c>
      <c r="B42" s="104"/>
      <c r="C42" s="105"/>
      <c r="D42" s="16"/>
      <c r="E42" s="16"/>
      <c r="F42" s="18">
        <f t="shared" si="1"/>
        <v>442000</v>
      </c>
      <c r="G42" s="18">
        <v>342000</v>
      </c>
      <c r="H42" s="18">
        <v>0</v>
      </c>
      <c r="I42" s="16"/>
      <c r="J42" s="18">
        <v>100000</v>
      </c>
      <c r="K42" s="18">
        <v>0</v>
      </c>
    </row>
    <row r="43" spans="1:11" s="63" customFormat="1" ht="42.75" customHeight="1">
      <c r="A43" s="134" t="s">
        <v>218</v>
      </c>
      <c r="B43" s="135"/>
      <c r="C43" s="136"/>
      <c r="D43" s="58">
        <v>230</v>
      </c>
      <c r="E43" s="58">
        <v>400</v>
      </c>
      <c r="F43" s="59">
        <f t="shared" si="1"/>
        <v>0</v>
      </c>
      <c r="G43" s="59">
        <f>+G44+G45+G46+G47</f>
        <v>0</v>
      </c>
      <c r="H43" s="59">
        <f>+H44+H45+H46+H47</f>
        <v>0</v>
      </c>
      <c r="I43" s="59">
        <f>+I44+I45+I46+I47</f>
        <v>0</v>
      </c>
      <c r="J43" s="59">
        <f>+J44+J45+J46+J47</f>
        <v>0</v>
      </c>
      <c r="K43" s="59">
        <f>+K44+K45+K46+K47</f>
        <v>0</v>
      </c>
    </row>
    <row r="44" spans="1:11" s="41" customFormat="1" ht="37.5" customHeight="1">
      <c r="A44" s="122" t="s">
        <v>219</v>
      </c>
      <c r="B44" s="123"/>
      <c r="C44" s="124"/>
      <c r="D44" s="16">
        <v>231</v>
      </c>
      <c r="E44" s="16">
        <v>412</v>
      </c>
      <c r="F44" s="18">
        <f t="shared" si="1"/>
        <v>0</v>
      </c>
      <c r="G44" s="18">
        <v>0</v>
      </c>
      <c r="H44" s="18">
        <v>0</v>
      </c>
      <c r="I44" s="16"/>
      <c r="J44" s="18">
        <v>0</v>
      </c>
      <c r="K44" s="18">
        <v>0</v>
      </c>
    </row>
    <row r="45" spans="1:11" s="42" customFormat="1" ht="52.5" customHeight="1">
      <c r="A45" s="108" t="s">
        <v>220</v>
      </c>
      <c r="B45" s="108"/>
      <c r="C45" s="108"/>
      <c r="D45" s="16">
        <v>232</v>
      </c>
      <c r="E45" s="16">
        <v>414</v>
      </c>
      <c r="F45" s="18">
        <f t="shared" si="1"/>
        <v>0</v>
      </c>
      <c r="G45" s="18">
        <v>0</v>
      </c>
      <c r="H45" s="18">
        <v>0</v>
      </c>
      <c r="I45" s="16"/>
      <c r="J45" s="18">
        <v>0</v>
      </c>
      <c r="K45" s="18">
        <v>0</v>
      </c>
    </row>
    <row r="46" spans="1:11" s="42" customFormat="1" ht="67.5" customHeight="1">
      <c r="A46" s="108" t="s">
        <v>221</v>
      </c>
      <c r="B46" s="108"/>
      <c r="C46" s="108"/>
      <c r="D46" s="16">
        <v>233</v>
      </c>
      <c r="E46" s="16">
        <v>416</v>
      </c>
      <c r="F46" s="18">
        <f t="shared" si="1"/>
        <v>0</v>
      </c>
      <c r="G46" s="18">
        <v>0</v>
      </c>
      <c r="H46" s="18">
        <v>0</v>
      </c>
      <c r="I46" s="16"/>
      <c r="J46" s="18">
        <v>0</v>
      </c>
      <c r="K46" s="18">
        <v>0</v>
      </c>
    </row>
    <row r="47" spans="1:11" s="41" customFormat="1" ht="68.25" customHeight="1">
      <c r="A47" s="117" t="s">
        <v>222</v>
      </c>
      <c r="B47" s="118"/>
      <c r="C47" s="119"/>
      <c r="D47" s="16">
        <v>234</v>
      </c>
      <c r="E47" s="16">
        <v>417</v>
      </c>
      <c r="F47" s="18">
        <f t="shared" si="1"/>
        <v>0</v>
      </c>
      <c r="G47" s="18">
        <v>0</v>
      </c>
      <c r="H47" s="18">
        <v>0</v>
      </c>
      <c r="I47" s="16"/>
      <c r="J47" s="18">
        <v>0</v>
      </c>
      <c r="K47" s="18">
        <v>0</v>
      </c>
    </row>
    <row r="48" spans="1:11" s="63" customFormat="1" ht="35.25" customHeight="1">
      <c r="A48" s="102" t="s">
        <v>197</v>
      </c>
      <c r="B48" s="102"/>
      <c r="C48" s="102"/>
      <c r="D48" s="58">
        <v>240</v>
      </c>
      <c r="E48" s="58">
        <v>850</v>
      </c>
      <c r="F48" s="59">
        <f>SUM(G48:K48)</f>
        <v>1282300</v>
      </c>
      <c r="G48" s="59">
        <f>+G49+G50+G51</f>
        <v>1257300</v>
      </c>
      <c r="H48" s="59">
        <f>+H49+H50+H51</f>
        <v>0</v>
      </c>
      <c r="I48" s="59">
        <f>+I49+I50+I51</f>
        <v>0</v>
      </c>
      <c r="J48" s="59">
        <f>+J49+J50+J51</f>
        <v>25000</v>
      </c>
      <c r="K48" s="59">
        <f>+K49+K50+K51</f>
        <v>0</v>
      </c>
    </row>
    <row r="49" spans="1:11" ht="19.5" customHeight="1">
      <c r="A49" s="108" t="s">
        <v>198</v>
      </c>
      <c r="B49" s="108"/>
      <c r="C49" s="108"/>
      <c r="D49" s="16">
        <v>241</v>
      </c>
      <c r="E49" s="16">
        <v>851</v>
      </c>
      <c r="F49" s="18">
        <f t="shared" si="1"/>
        <v>1238300</v>
      </c>
      <c r="G49" s="18">
        <v>1228300</v>
      </c>
      <c r="H49" s="18">
        <v>0</v>
      </c>
      <c r="I49" s="16"/>
      <c r="J49" s="18">
        <v>10000</v>
      </c>
      <c r="K49" s="18">
        <v>0</v>
      </c>
    </row>
    <row r="50" spans="1:11" ht="19.5" customHeight="1">
      <c r="A50" s="108" t="s">
        <v>199</v>
      </c>
      <c r="B50" s="108"/>
      <c r="C50" s="108"/>
      <c r="D50" s="16">
        <v>242</v>
      </c>
      <c r="E50" s="16">
        <v>852</v>
      </c>
      <c r="F50" s="18">
        <f t="shared" si="1"/>
        <v>5000</v>
      </c>
      <c r="G50" s="18">
        <v>0</v>
      </c>
      <c r="H50" s="18">
        <v>0</v>
      </c>
      <c r="I50" s="16"/>
      <c r="J50" s="18">
        <v>5000</v>
      </c>
      <c r="K50" s="18">
        <v>0</v>
      </c>
    </row>
    <row r="51" spans="1:11" s="14" customFormat="1" ht="19.5" customHeight="1">
      <c r="A51" s="108" t="s">
        <v>200</v>
      </c>
      <c r="B51" s="108"/>
      <c r="C51" s="108"/>
      <c r="D51" s="16">
        <v>243</v>
      </c>
      <c r="E51" s="16">
        <v>853</v>
      </c>
      <c r="F51" s="18">
        <f>SUM(G51:K51)</f>
        <v>39000</v>
      </c>
      <c r="G51" s="18">
        <v>29000</v>
      </c>
      <c r="H51" s="18">
        <v>0</v>
      </c>
      <c r="I51" s="27"/>
      <c r="J51" s="18">
        <v>10000</v>
      </c>
      <c r="K51" s="18">
        <v>0</v>
      </c>
    </row>
    <row r="52" spans="1:11" s="14" customFormat="1" ht="41.25" customHeight="1">
      <c r="A52" s="86" t="s">
        <v>205</v>
      </c>
      <c r="B52" s="113"/>
      <c r="C52" s="114"/>
      <c r="D52" s="26">
        <v>260</v>
      </c>
      <c r="E52" s="18"/>
      <c r="F52" s="18">
        <f>SUM(G52:K52)</f>
        <v>21419780.04</v>
      </c>
      <c r="G52" s="18">
        <f>G30</f>
        <v>6613100.96</v>
      </c>
      <c r="H52" s="18">
        <f>H30</f>
        <v>14226679.08</v>
      </c>
      <c r="I52" s="18"/>
      <c r="J52" s="18">
        <f>J30</f>
        <v>580000</v>
      </c>
      <c r="K52" s="18">
        <f>K30</f>
        <v>0</v>
      </c>
    </row>
    <row r="53" spans="1:11" ht="19.5" customHeight="1">
      <c r="A53" s="116" t="s">
        <v>46</v>
      </c>
      <c r="B53" s="116"/>
      <c r="C53" s="116"/>
      <c r="D53" s="44">
        <v>300</v>
      </c>
      <c r="E53" s="44">
        <v>500</v>
      </c>
      <c r="F53" s="27">
        <f t="shared" si="1"/>
        <v>0</v>
      </c>
      <c r="G53" s="45">
        <f>+G55+G56</f>
        <v>0</v>
      </c>
      <c r="H53" s="45">
        <f>+H55+H56</f>
        <v>0</v>
      </c>
      <c r="I53" s="45">
        <f>+I55+I56</f>
        <v>0</v>
      </c>
      <c r="J53" s="45">
        <f>+J55+J56</f>
        <v>0</v>
      </c>
      <c r="K53" s="45">
        <f>+K55+K56</f>
        <v>0</v>
      </c>
    </row>
    <row r="54" spans="1:11" ht="19.5" customHeight="1">
      <c r="A54" s="111" t="s">
        <v>10</v>
      </c>
      <c r="B54" s="111"/>
      <c r="C54" s="111"/>
      <c r="D54" s="30"/>
      <c r="E54" s="30"/>
      <c r="F54" s="43"/>
      <c r="G54" s="43"/>
      <c r="H54" s="43"/>
      <c r="I54" s="30"/>
      <c r="J54" s="43"/>
      <c r="K54" s="30"/>
    </row>
    <row r="55" spans="1:11" ht="19.5" customHeight="1">
      <c r="A55" s="111" t="s">
        <v>47</v>
      </c>
      <c r="B55" s="111"/>
      <c r="C55" s="111"/>
      <c r="D55" s="30">
        <v>310</v>
      </c>
      <c r="E55" s="30">
        <v>510</v>
      </c>
      <c r="F55" s="18">
        <f aca="true" t="shared" si="2" ref="F55:F60">SUM(G55:K55)</f>
        <v>0</v>
      </c>
      <c r="G55" s="18">
        <f>SUM(H55:L55)</f>
        <v>0</v>
      </c>
      <c r="H55" s="18">
        <v>0</v>
      </c>
      <c r="I55" s="18"/>
      <c r="J55" s="18">
        <f>SUM(K55:O55)</f>
        <v>0</v>
      </c>
      <c r="K55" s="18">
        <f>SUM(L55:P55)</f>
        <v>0</v>
      </c>
    </row>
    <row r="56" spans="1:11" ht="19.5" customHeight="1">
      <c r="A56" s="111" t="s">
        <v>48</v>
      </c>
      <c r="B56" s="111"/>
      <c r="C56" s="111"/>
      <c r="D56" s="30">
        <v>320</v>
      </c>
      <c r="E56" s="30">
        <v>550</v>
      </c>
      <c r="F56" s="18">
        <f t="shared" si="2"/>
        <v>0</v>
      </c>
      <c r="G56" s="18">
        <f>SUM(H56:L56)</f>
        <v>0</v>
      </c>
      <c r="H56" s="18">
        <f>SUM(I56:M56)</f>
        <v>0</v>
      </c>
      <c r="I56" s="18"/>
      <c r="J56" s="18">
        <f>SUM(K56:O56)</f>
        <v>0</v>
      </c>
      <c r="K56" s="18">
        <f>SUM(L56:P56)</f>
        <v>0</v>
      </c>
    </row>
    <row r="57" spans="1:11" ht="19.5" customHeight="1">
      <c r="A57" s="116" t="s">
        <v>49</v>
      </c>
      <c r="B57" s="116"/>
      <c r="C57" s="116"/>
      <c r="D57" s="44">
        <v>400</v>
      </c>
      <c r="E57" s="44">
        <v>600</v>
      </c>
      <c r="F57" s="27">
        <f t="shared" si="2"/>
        <v>0</v>
      </c>
      <c r="G57" s="45">
        <f>+G59+G60</f>
        <v>0</v>
      </c>
      <c r="H57" s="45">
        <f>+H59+H60</f>
        <v>0</v>
      </c>
      <c r="I57" s="45">
        <f>+I59+I60</f>
        <v>0</v>
      </c>
      <c r="J57" s="45">
        <f>+J59+J60</f>
        <v>0</v>
      </c>
      <c r="K57" s="45">
        <f>+K59+K60</f>
        <v>0</v>
      </c>
    </row>
    <row r="58" spans="1:11" ht="19.5" customHeight="1">
      <c r="A58" s="111" t="s">
        <v>10</v>
      </c>
      <c r="B58" s="111"/>
      <c r="C58" s="111"/>
      <c r="D58" s="30"/>
      <c r="E58" s="30"/>
      <c r="F58" s="18"/>
      <c r="G58" s="43"/>
      <c r="H58" s="43"/>
      <c r="I58" s="30"/>
      <c r="J58" s="43"/>
      <c r="K58" s="30"/>
    </row>
    <row r="59" spans="1:11" ht="19.5" customHeight="1">
      <c r="A59" s="111" t="s">
        <v>50</v>
      </c>
      <c r="B59" s="111"/>
      <c r="C59" s="111"/>
      <c r="D59" s="30">
        <v>410</v>
      </c>
      <c r="E59" s="30">
        <v>610</v>
      </c>
      <c r="F59" s="18">
        <f t="shared" si="2"/>
        <v>0</v>
      </c>
      <c r="G59" s="18">
        <f aca="true" t="shared" si="3" ref="G59:K62">SUM(H59:L59)</f>
        <v>0</v>
      </c>
      <c r="H59" s="18">
        <f t="shared" si="3"/>
        <v>0</v>
      </c>
      <c r="I59" s="18">
        <f t="shared" si="3"/>
        <v>0</v>
      </c>
      <c r="J59" s="18">
        <f t="shared" si="3"/>
        <v>0</v>
      </c>
      <c r="K59" s="18">
        <f t="shared" si="3"/>
        <v>0</v>
      </c>
    </row>
    <row r="60" spans="1:11" ht="19.5" customHeight="1">
      <c r="A60" s="111" t="s">
        <v>51</v>
      </c>
      <c r="B60" s="111"/>
      <c r="C60" s="111"/>
      <c r="D60" s="30">
        <v>420</v>
      </c>
      <c r="E60" s="30">
        <v>650</v>
      </c>
      <c r="F60" s="18">
        <f t="shared" si="2"/>
        <v>0</v>
      </c>
      <c r="G60" s="18">
        <f t="shared" si="3"/>
        <v>0</v>
      </c>
      <c r="H60" s="18">
        <f t="shared" si="3"/>
        <v>0</v>
      </c>
      <c r="I60" s="18">
        <f t="shared" si="3"/>
        <v>0</v>
      </c>
      <c r="J60" s="18">
        <f t="shared" si="3"/>
        <v>0</v>
      </c>
      <c r="K60" s="18">
        <f t="shared" si="3"/>
        <v>0</v>
      </c>
    </row>
    <row r="61" spans="1:11" s="14" customFormat="1" ht="19.5" customHeight="1">
      <c r="A61" s="107" t="s">
        <v>27</v>
      </c>
      <c r="B61" s="107"/>
      <c r="C61" s="107"/>
      <c r="D61" s="44">
        <v>500</v>
      </c>
      <c r="E61" s="44" t="s">
        <v>28</v>
      </c>
      <c r="F61" s="45">
        <f>SUM(G61:K61)</f>
        <v>1300</v>
      </c>
      <c r="G61" s="45">
        <v>0</v>
      </c>
      <c r="H61" s="45">
        <f>'II Таблица 1'!F59</f>
        <v>0</v>
      </c>
      <c r="I61" s="45">
        <v>0</v>
      </c>
      <c r="J61" s="45">
        <v>1300</v>
      </c>
      <c r="K61" s="45">
        <f t="shared" si="3"/>
        <v>0</v>
      </c>
    </row>
    <row r="62" spans="1:11" s="14" customFormat="1" ht="19.5" customHeight="1">
      <c r="A62" s="107" t="s">
        <v>52</v>
      </c>
      <c r="B62" s="107"/>
      <c r="C62" s="107"/>
      <c r="D62" s="44">
        <v>600</v>
      </c>
      <c r="E62" s="44" t="s">
        <v>28</v>
      </c>
      <c r="F62" s="45">
        <f>SUM(G62:K62)</f>
        <v>0</v>
      </c>
      <c r="G62" s="45">
        <v>0</v>
      </c>
      <c r="H62" s="45">
        <v>0</v>
      </c>
      <c r="I62" s="45">
        <v>0</v>
      </c>
      <c r="J62" s="45">
        <v>0</v>
      </c>
      <c r="K62" s="45">
        <f t="shared" si="3"/>
        <v>0</v>
      </c>
    </row>
    <row r="63" spans="1:11" s="14" customFormat="1" ht="19.5" customHeight="1">
      <c r="A63" s="106"/>
      <c r="B63" s="106"/>
      <c r="C63" s="106"/>
      <c r="D63" s="106"/>
      <c r="E63" s="106"/>
      <c r="F63" s="106"/>
      <c r="G63" s="106"/>
      <c r="H63" s="106"/>
      <c r="I63" s="106"/>
      <c r="J63" s="106"/>
      <c r="K63" s="106"/>
    </row>
    <row r="64" spans="1:11" s="35" customFormat="1" ht="18.75">
      <c r="A64" s="106" t="s">
        <v>18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</row>
    <row r="65" spans="1:11" s="14" customFormat="1" ht="39.75" customHeight="1">
      <c r="A65" s="110" t="s">
        <v>174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</row>
    <row r="66" spans="1:11" s="14" customFormat="1" ht="37.5" customHeight="1">
      <c r="A66" s="110" t="s">
        <v>203</v>
      </c>
      <c r="B66" s="110"/>
      <c r="C66" s="110"/>
      <c r="D66" s="110"/>
      <c r="E66" s="110"/>
      <c r="F66" s="110"/>
      <c r="G66" s="110"/>
      <c r="H66" s="110"/>
      <c r="I66" s="110"/>
      <c r="J66" s="110"/>
      <c r="K66" s="110"/>
    </row>
    <row r="67" spans="1:11" s="14" customFormat="1" ht="39.75" customHeight="1">
      <c r="A67" s="110" t="s">
        <v>168</v>
      </c>
      <c r="B67" s="110"/>
      <c r="C67" s="110"/>
      <c r="D67" s="110"/>
      <c r="E67" s="110"/>
      <c r="F67" s="110"/>
      <c r="G67" s="110"/>
      <c r="H67" s="110"/>
      <c r="I67" s="110"/>
      <c r="J67" s="110"/>
      <c r="K67" s="110"/>
    </row>
    <row r="68" spans="1:11" s="14" customFormat="1" ht="40.5" customHeight="1">
      <c r="A68" s="110" t="s">
        <v>204</v>
      </c>
      <c r="B68" s="110"/>
      <c r="C68" s="110"/>
      <c r="D68" s="110"/>
      <c r="E68" s="110"/>
      <c r="F68" s="110"/>
      <c r="G68" s="110"/>
      <c r="H68" s="110"/>
      <c r="I68" s="110"/>
      <c r="J68" s="110"/>
      <c r="K68" s="110"/>
    </row>
    <row r="69" spans="1:11" s="14" customFormat="1" ht="37.5" customHeight="1">
      <c r="A69" s="110" t="s">
        <v>175</v>
      </c>
      <c r="B69" s="110"/>
      <c r="C69" s="110"/>
      <c r="D69" s="110"/>
      <c r="E69" s="110"/>
      <c r="F69" s="110"/>
      <c r="G69" s="110"/>
      <c r="H69" s="110"/>
      <c r="I69" s="110"/>
      <c r="J69" s="110"/>
      <c r="K69" s="110"/>
    </row>
    <row r="70" spans="1:11" s="14" customFormat="1" ht="19.5" customHeight="1">
      <c r="A70" s="106"/>
      <c r="B70" s="106"/>
      <c r="C70" s="106"/>
      <c r="D70" s="106"/>
      <c r="E70" s="106"/>
      <c r="F70" s="106"/>
      <c r="G70" s="106"/>
      <c r="H70" s="106"/>
      <c r="I70" s="106"/>
      <c r="J70" s="106"/>
      <c r="K70" s="106"/>
    </row>
    <row r="71" spans="1:8" s="35" customFormat="1" ht="22.5" customHeight="1">
      <c r="A71" s="78"/>
      <c r="B71" s="78"/>
      <c r="C71" s="78"/>
      <c r="D71" s="78"/>
      <c r="E71" s="78"/>
      <c r="F71" s="78"/>
      <c r="G71" s="78"/>
      <c r="H71" s="78"/>
    </row>
    <row r="72" spans="1:10" s="35" customFormat="1" ht="23.25" customHeight="1">
      <c r="A72" s="106" t="s">
        <v>206</v>
      </c>
      <c r="B72" s="106"/>
      <c r="C72" s="106"/>
      <c r="D72" s="106"/>
      <c r="E72" s="106"/>
      <c r="F72" s="78"/>
      <c r="G72" s="78"/>
      <c r="I72" s="109" t="s">
        <v>232</v>
      </c>
      <c r="J72" s="109"/>
    </row>
    <row r="73" spans="1:10" s="35" customFormat="1" ht="27" customHeight="1">
      <c r="A73" s="125" t="s">
        <v>19</v>
      </c>
      <c r="B73" s="106"/>
      <c r="C73" s="106"/>
      <c r="D73" s="106"/>
      <c r="E73" s="106"/>
      <c r="F73" s="115" t="s">
        <v>2</v>
      </c>
      <c r="G73" s="115"/>
      <c r="I73" s="112" t="s">
        <v>3</v>
      </c>
      <c r="J73" s="112"/>
    </row>
    <row r="74" spans="1:10" s="35" customFormat="1" ht="38.25" customHeight="1">
      <c r="A74" s="120" t="s">
        <v>207</v>
      </c>
      <c r="B74" s="120"/>
      <c r="C74" s="120"/>
      <c r="D74" s="120"/>
      <c r="E74" s="120"/>
      <c r="F74" s="78"/>
      <c r="G74" s="78"/>
      <c r="I74" s="109" t="s">
        <v>233</v>
      </c>
      <c r="J74" s="109"/>
    </row>
    <row r="75" spans="6:10" s="35" customFormat="1" ht="30.75" customHeight="1">
      <c r="F75" s="115" t="s">
        <v>2</v>
      </c>
      <c r="G75" s="115"/>
      <c r="I75" s="112" t="s">
        <v>3</v>
      </c>
      <c r="J75" s="112"/>
    </row>
    <row r="76" spans="1:10" s="35" customFormat="1" ht="18.75">
      <c r="A76" s="120" t="s">
        <v>20</v>
      </c>
      <c r="B76" s="120"/>
      <c r="C76" s="120"/>
      <c r="D76" s="120"/>
      <c r="E76" s="120"/>
      <c r="F76" s="78"/>
      <c r="G76" s="78"/>
      <c r="I76" s="109" t="s">
        <v>233</v>
      </c>
      <c r="J76" s="109"/>
    </row>
    <row r="77" spans="1:10" s="35" customFormat="1" ht="18.75" customHeight="1">
      <c r="A77" s="121" t="s">
        <v>234</v>
      </c>
      <c r="B77" s="121"/>
      <c r="F77" s="115" t="s">
        <v>2</v>
      </c>
      <c r="G77" s="115"/>
      <c r="I77" s="112" t="s">
        <v>3</v>
      </c>
      <c r="J77" s="112"/>
    </row>
    <row r="78" s="35" customFormat="1" ht="18.75"/>
    <row r="79" spans="1:5" s="35" customFormat="1" ht="18.75">
      <c r="A79" s="120" t="s">
        <v>244</v>
      </c>
      <c r="B79" s="120"/>
      <c r="C79" s="120"/>
      <c r="D79" s="36"/>
      <c r="E79" s="36"/>
    </row>
  </sheetData>
  <sheetProtection/>
  <mergeCells count="95">
    <mergeCell ref="A30:C30"/>
    <mergeCell ref="A12:C12"/>
    <mergeCell ref="F3:K3"/>
    <mergeCell ref="E3:E6"/>
    <mergeCell ref="A7:C7"/>
    <mergeCell ref="A11:C11"/>
    <mergeCell ref="A18:C18"/>
    <mergeCell ref="A19:C19"/>
    <mergeCell ref="A13:C13"/>
    <mergeCell ref="A15:C15"/>
    <mergeCell ref="A16:C16"/>
    <mergeCell ref="A1:K1"/>
    <mergeCell ref="F4:F6"/>
    <mergeCell ref="G5:G6"/>
    <mergeCell ref="H5:H6"/>
    <mergeCell ref="I5:I6"/>
    <mergeCell ref="A3:C6"/>
    <mergeCell ref="D3:D6"/>
    <mergeCell ref="G4:K4"/>
    <mergeCell ref="J5:K5"/>
    <mergeCell ref="A2:K2"/>
    <mergeCell ref="A49:C49"/>
    <mergeCell ref="A34:C34"/>
    <mergeCell ref="A8:C8"/>
    <mergeCell ref="A9:C9"/>
    <mergeCell ref="A10:C10"/>
    <mergeCell ref="A39:C39"/>
    <mergeCell ref="A43:C43"/>
    <mergeCell ref="A14:C14"/>
    <mergeCell ref="A24:C24"/>
    <mergeCell ref="A40:C40"/>
    <mergeCell ref="A33:C33"/>
    <mergeCell ref="A17:C17"/>
    <mergeCell ref="A41:C41"/>
    <mergeCell ref="A26:C26"/>
    <mergeCell ref="A35:C35"/>
    <mergeCell ref="A36:C36"/>
    <mergeCell ref="A31:C31"/>
    <mergeCell ref="A22:C22"/>
    <mergeCell ref="A23:C23"/>
    <mergeCell ref="A28:C28"/>
    <mergeCell ref="A45:C45"/>
    <mergeCell ref="A46:C46"/>
    <mergeCell ref="A20:C20"/>
    <mergeCell ref="A21:C21"/>
    <mergeCell ref="A29:C29"/>
    <mergeCell ref="A37:C37"/>
    <mergeCell ref="A32:C32"/>
    <mergeCell ref="A38:C38"/>
    <mergeCell ref="A25:C25"/>
    <mergeCell ref="A27:C27"/>
    <mergeCell ref="A79:C79"/>
    <mergeCell ref="A56:C56"/>
    <mergeCell ref="A59:C59"/>
    <mergeCell ref="A60:C60"/>
    <mergeCell ref="A61:C61"/>
    <mergeCell ref="A44:C44"/>
    <mergeCell ref="A73:E73"/>
    <mergeCell ref="A58:C58"/>
    <mergeCell ref="A55:C55"/>
    <mergeCell ref="A64:K64"/>
    <mergeCell ref="A47:C47"/>
    <mergeCell ref="I77:J77"/>
    <mergeCell ref="F72:G72"/>
    <mergeCell ref="A74:E74"/>
    <mergeCell ref="F73:G73"/>
    <mergeCell ref="A77:B77"/>
    <mergeCell ref="A53:C53"/>
    <mergeCell ref="I75:J75"/>
    <mergeCell ref="A76:E76"/>
    <mergeCell ref="F74:G74"/>
    <mergeCell ref="F77:G77"/>
    <mergeCell ref="F75:G75"/>
    <mergeCell ref="F76:G76"/>
    <mergeCell ref="I74:J74"/>
    <mergeCell ref="I76:J76"/>
    <mergeCell ref="A57:C57"/>
    <mergeCell ref="A68:K68"/>
    <mergeCell ref="A65:K65"/>
    <mergeCell ref="A51:C51"/>
    <mergeCell ref="A54:C54"/>
    <mergeCell ref="I73:J73"/>
    <mergeCell ref="A72:E72"/>
    <mergeCell ref="A71:H71"/>
    <mergeCell ref="A52:C52"/>
    <mergeCell ref="A48:C48"/>
    <mergeCell ref="A42:C42"/>
    <mergeCell ref="A63:K63"/>
    <mergeCell ref="A62:C62"/>
    <mergeCell ref="A50:C50"/>
    <mergeCell ref="I72:J72"/>
    <mergeCell ref="A66:K66"/>
    <mergeCell ref="A69:K69"/>
    <mergeCell ref="A70:K70"/>
    <mergeCell ref="A67:K67"/>
  </mergeCells>
  <printOptions/>
  <pageMargins left="0.5905511811023623" right="0" top="0" bottom="0" header="0.2755905511811024" footer="0.31496062992125984"/>
  <pageSetup fitToHeight="1" fitToWidth="1" horizontalDpi="600" verticalDpi="600" orientation="portrait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="75" zoomScaleNormal="75" zoomScaleSheetLayoutView="75" zoomScalePageLayoutView="0" workbookViewId="0" topLeftCell="A16">
      <selection activeCell="A27" sqref="A27"/>
    </sheetView>
  </sheetViews>
  <sheetFormatPr defaultColWidth="9.00390625" defaultRowHeight="12.75"/>
  <cols>
    <col min="1" max="3" width="16.875" style="1" customWidth="1"/>
    <col min="4" max="4" width="8.875" style="1" customWidth="1"/>
    <col min="5" max="5" width="9.875" style="1" customWidth="1"/>
    <col min="6" max="6" width="15.00390625" style="1" customWidth="1"/>
    <col min="7" max="7" width="15.00390625" style="32" customWidth="1"/>
    <col min="8" max="14" width="15.00390625" style="1" customWidth="1"/>
    <col min="15" max="16384" width="9.125" style="1" customWidth="1"/>
  </cols>
  <sheetData>
    <row r="1" spans="1:14" ht="39" customHeight="1">
      <c r="A1" s="101" t="s">
        <v>247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8" customHeight="1">
      <c r="A2" s="82" t="s">
        <v>55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48.75" customHeight="1">
      <c r="A3" s="139" t="s">
        <v>9</v>
      </c>
      <c r="B3" s="139"/>
      <c r="C3" s="139"/>
      <c r="D3" s="139" t="s">
        <v>31</v>
      </c>
      <c r="E3" s="141" t="s">
        <v>56</v>
      </c>
      <c r="F3" s="144" t="s">
        <v>171</v>
      </c>
      <c r="G3" s="145"/>
      <c r="H3" s="145"/>
      <c r="I3" s="145"/>
      <c r="J3" s="145"/>
      <c r="K3" s="145"/>
      <c r="L3" s="145"/>
      <c r="M3" s="145"/>
      <c r="N3" s="146"/>
    </row>
    <row r="4" spans="1:14" ht="18.75" customHeight="1">
      <c r="A4" s="139"/>
      <c r="B4" s="139"/>
      <c r="C4" s="139"/>
      <c r="D4" s="139"/>
      <c r="E4" s="142"/>
      <c r="F4" s="147" t="s">
        <v>172</v>
      </c>
      <c r="G4" s="148"/>
      <c r="H4" s="149"/>
      <c r="I4" s="156" t="s">
        <v>17</v>
      </c>
      <c r="J4" s="157"/>
      <c r="K4" s="157"/>
      <c r="L4" s="157"/>
      <c r="M4" s="157"/>
      <c r="N4" s="158"/>
    </row>
    <row r="5" spans="1:14" ht="127.5" customHeight="1">
      <c r="A5" s="139"/>
      <c r="B5" s="139"/>
      <c r="C5" s="139"/>
      <c r="D5" s="139"/>
      <c r="E5" s="142"/>
      <c r="F5" s="150"/>
      <c r="G5" s="151"/>
      <c r="H5" s="152"/>
      <c r="I5" s="153" t="s">
        <v>57</v>
      </c>
      <c r="J5" s="154"/>
      <c r="K5" s="155"/>
      <c r="L5" s="156" t="s">
        <v>58</v>
      </c>
      <c r="M5" s="157"/>
      <c r="N5" s="158"/>
    </row>
    <row r="6" spans="1:14" ht="75" customHeight="1">
      <c r="A6" s="139"/>
      <c r="B6" s="139"/>
      <c r="C6" s="139"/>
      <c r="D6" s="139"/>
      <c r="E6" s="143"/>
      <c r="F6" s="16" t="s">
        <v>241</v>
      </c>
      <c r="G6" s="30" t="s">
        <v>242</v>
      </c>
      <c r="H6" s="16" t="s">
        <v>243</v>
      </c>
      <c r="I6" s="16" t="s">
        <v>241</v>
      </c>
      <c r="J6" s="30" t="s">
        <v>242</v>
      </c>
      <c r="K6" s="16" t="s">
        <v>243</v>
      </c>
      <c r="L6" s="16" t="s">
        <v>241</v>
      </c>
      <c r="M6" s="30" t="s">
        <v>242</v>
      </c>
      <c r="N6" s="16" t="s">
        <v>243</v>
      </c>
    </row>
    <row r="7" spans="1:14" ht="17.25" customHeight="1">
      <c r="A7" s="139">
        <v>1</v>
      </c>
      <c r="B7" s="139"/>
      <c r="C7" s="139"/>
      <c r="D7" s="16">
        <v>2</v>
      </c>
      <c r="E7" s="16">
        <v>3</v>
      </c>
      <c r="F7" s="16">
        <v>4</v>
      </c>
      <c r="G7" s="30">
        <v>5</v>
      </c>
      <c r="H7" s="19">
        <v>6</v>
      </c>
      <c r="I7" s="19">
        <v>7</v>
      </c>
      <c r="J7" s="19">
        <v>8</v>
      </c>
      <c r="K7" s="19">
        <v>9</v>
      </c>
      <c r="L7" s="19">
        <v>10</v>
      </c>
      <c r="M7" s="16">
        <v>11</v>
      </c>
      <c r="N7" s="19">
        <v>12</v>
      </c>
    </row>
    <row r="8" spans="1:14" ht="39" customHeight="1">
      <c r="A8" s="133" t="s">
        <v>59</v>
      </c>
      <c r="B8" s="133"/>
      <c r="C8" s="133"/>
      <c r="D8" s="29" t="s">
        <v>60</v>
      </c>
      <c r="E8" s="16" t="s">
        <v>28</v>
      </c>
      <c r="F8" s="18">
        <f>'III Таблица 2'!F30</f>
        <v>21419780.04</v>
      </c>
      <c r="G8" s="43">
        <f>F8</f>
        <v>21419780.04</v>
      </c>
      <c r="H8" s="43">
        <f>G8</f>
        <v>21419780.04</v>
      </c>
      <c r="I8" s="18">
        <f>F8</f>
        <v>21419780.04</v>
      </c>
      <c r="J8" s="18">
        <f>G8</f>
        <v>21419780.04</v>
      </c>
      <c r="K8" s="18">
        <f>H8</f>
        <v>21419780.04</v>
      </c>
      <c r="L8" s="16"/>
      <c r="M8" s="16"/>
      <c r="N8" s="16"/>
    </row>
    <row r="9" spans="1:14" ht="18.75">
      <c r="A9" s="127" t="s">
        <v>11</v>
      </c>
      <c r="B9" s="127"/>
      <c r="C9" s="127"/>
      <c r="D9" s="16"/>
      <c r="E9" s="16"/>
      <c r="F9" s="16"/>
      <c r="G9" s="31"/>
      <c r="H9" s="18"/>
      <c r="I9" s="18"/>
      <c r="J9" s="18"/>
      <c r="K9" s="16"/>
      <c r="L9" s="16"/>
      <c r="M9" s="16"/>
      <c r="N9" s="16"/>
    </row>
    <row r="10" spans="1:14" ht="41.25" customHeight="1">
      <c r="A10" s="108" t="s">
        <v>61</v>
      </c>
      <c r="B10" s="108"/>
      <c r="C10" s="108"/>
      <c r="D10" s="16">
        <v>1001</v>
      </c>
      <c r="E10" s="16" t="s">
        <v>28</v>
      </c>
      <c r="F10" s="16"/>
      <c r="G10" s="31"/>
      <c r="H10" s="18"/>
      <c r="I10" s="18"/>
      <c r="J10" s="18"/>
      <c r="K10" s="16"/>
      <c r="L10" s="16"/>
      <c r="M10" s="16"/>
      <c r="N10" s="16"/>
    </row>
    <row r="11" spans="1:14" ht="18.75">
      <c r="A11" s="108"/>
      <c r="B11" s="108"/>
      <c r="C11" s="108"/>
      <c r="D11" s="16"/>
      <c r="E11" s="16"/>
      <c r="F11" s="16"/>
      <c r="G11" s="31"/>
      <c r="H11" s="18"/>
      <c r="I11" s="18"/>
      <c r="J11" s="18"/>
      <c r="K11" s="16"/>
      <c r="L11" s="16"/>
      <c r="M11" s="16"/>
      <c r="N11" s="16"/>
    </row>
    <row r="12" spans="1:14" ht="40.5" customHeight="1">
      <c r="A12" s="108" t="s">
        <v>62</v>
      </c>
      <c r="B12" s="108"/>
      <c r="C12" s="108"/>
      <c r="D12" s="16">
        <v>2001</v>
      </c>
      <c r="E12" s="16"/>
      <c r="F12" s="18">
        <f aca="true" t="shared" si="0" ref="F12:K12">F8</f>
        <v>21419780.04</v>
      </c>
      <c r="G12" s="18">
        <f t="shared" si="0"/>
        <v>21419780.04</v>
      </c>
      <c r="H12" s="18">
        <f t="shared" si="0"/>
        <v>21419780.04</v>
      </c>
      <c r="I12" s="18">
        <f t="shared" si="0"/>
        <v>21419780.04</v>
      </c>
      <c r="J12" s="18">
        <f t="shared" si="0"/>
        <v>21419780.04</v>
      </c>
      <c r="K12" s="18">
        <f t="shared" si="0"/>
        <v>21419780.04</v>
      </c>
      <c r="L12" s="16"/>
      <c r="M12" s="16"/>
      <c r="N12" s="16"/>
    </row>
    <row r="13" spans="1:14" ht="19.5" customHeight="1">
      <c r="A13" s="108"/>
      <c r="B13" s="108"/>
      <c r="C13" s="108"/>
      <c r="D13" s="16"/>
      <c r="E13" s="16"/>
      <c r="F13" s="16"/>
      <c r="G13" s="31"/>
      <c r="H13" s="18"/>
      <c r="I13" s="18"/>
      <c r="J13" s="18"/>
      <c r="K13" s="16"/>
      <c r="L13" s="16"/>
      <c r="M13" s="16"/>
      <c r="N13" s="16"/>
    </row>
    <row r="14" spans="1:14" ht="19.5" customHeight="1">
      <c r="A14" s="11"/>
      <c r="B14" s="11"/>
      <c r="C14" s="11"/>
      <c r="D14" s="25"/>
      <c r="E14" s="25"/>
      <c r="F14" s="25"/>
      <c r="G14" s="15"/>
      <c r="H14" s="28"/>
      <c r="I14" s="28"/>
      <c r="J14" s="28"/>
      <c r="K14" s="25"/>
      <c r="L14" s="25"/>
      <c r="M14" s="25"/>
      <c r="N14" s="25"/>
    </row>
    <row r="15" spans="1:14" ht="19.5" customHeight="1">
      <c r="A15" s="106" t="s">
        <v>18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</row>
    <row r="16" spans="1:14" ht="402.75" customHeight="1">
      <c r="A16" s="110" t="s">
        <v>173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</row>
    <row r="17" spans="1:14" ht="19.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</row>
    <row r="18" spans="1:14" ht="23.25" customHeight="1">
      <c r="A18" s="11"/>
      <c r="B18" s="11"/>
      <c r="C18" s="11"/>
      <c r="D18" s="25"/>
      <c r="E18" s="25"/>
      <c r="F18" s="25"/>
      <c r="G18" s="15"/>
      <c r="H18" s="28"/>
      <c r="I18" s="28"/>
      <c r="J18" s="28"/>
      <c r="K18" s="25"/>
      <c r="L18" s="25"/>
      <c r="M18" s="25"/>
      <c r="N18" s="25"/>
    </row>
    <row r="19" spans="1:14" ht="21.75" customHeight="1">
      <c r="A19" s="71" t="s">
        <v>206</v>
      </c>
      <c r="B19" s="71"/>
      <c r="C19" s="71"/>
      <c r="D19" s="71"/>
      <c r="E19" s="71"/>
      <c r="F19" s="71"/>
      <c r="G19" s="71"/>
      <c r="H19" s="71"/>
      <c r="I19" s="159"/>
      <c r="J19" s="159"/>
      <c r="L19" s="159" t="s">
        <v>232</v>
      </c>
      <c r="M19" s="159"/>
      <c r="N19" s="159"/>
    </row>
    <row r="20" spans="1:14" ht="36.75" customHeight="1">
      <c r="A20" s="160" t="s">
        <v>19</v>
      </c>
      <c r="B20" s="71"/>
      <c r="C20" s="71"/>
      <c r="D20" s="71"/>
      <c r="E20" s="71"/>
      <c r="F20" s="71"/>
      <c r="G20" s="71"/>
      <c r="I20" s="68" t="s">
        <v>2</v>
      </c>
      <c r="J20" s="68"/>
      <c r="L20" s="68" t="s">
        <v>3</v>
      </c>
      <c r="M20" s="68"/>
      <c r="N20" s="68"/>
    </row>
    <row r="21" spans="1:14" ht="19.5" customHeight="1">
      <c r="A21" s="74" t="s">
        <v>207</v>
      </c>
      <c r="B21" s="74"/>
      <c r="C21" s="74"/>
      <c r="D21" s="74"/>
      <c r="E21" s="74"/>
      <c r="F21" s="74"/>
      <c r="G21" s="74"/>
      <c r="H21" s="74"/>
      <c r="I21" s="159"/>
      <c r="J21" s="159"/>
      <c r="L21" s="159" t="s">
        <v>233</v>
      </c>
      <c r="M21" s="159"/>
      <c r="N21" s="159"/>
    </row>
    <row r="22" spans="9:14" ht="30.75" customHeight="1">
      <c r="I22" s="68" t="s">
        <v>2</v>
      </c>
      <c r="J22" s="68"/>
      <c r="L22" s="68" t="s">
        <v>3</v>
      </c>
      <c r="M22" s="68"/>
      <c r="N22" s="68"/>
    </row>
    <row r="23" spans="1:14" ht="21.75" customHeight="1">
      <c r="A23" s="74" t="s">
        <v>20</v>
      </c>
      <c r="B23" s="74"/>
      <c r="C23" s="74"/>
      <c r="D23" s="74"/>
      <c r="E23" s="74"/>
      <c r="F23" s="74"/>
      <c r="G23" s="74"/>
      <c r="I23" s="159"/>
      <c r="J23" s="159"/>
      <c r="L23" s="159" t="s">
        <v>233</v>
      </c>
      <c r="M23" s="159"/>
      <c r="N23" s="159"/>
    </row>
    <row r="24" spans="1:14" ht="18.75" customHeight="1">
      <c r="A24" s="140" t="s">
        <v>234</v>
      </c>
      <c r="B24" s="140"/>
      <c r="I24" s="68" t="s">
        <v>2</v>
      </c>
      <c r="J24" s="68"/>
      <c r="L24" s="68" t="s">
        <v>3</v>
      </c>
      <c r="M24" s="68"/>
      <c r="N24" s="68"/>
    </row>
    <row r="26" spans="1:6" ht="18.75">
      <c r="A26" s="74" t="s">
        <v>244</v>
      </c>
      <c r="B26" s="74"/>
      <c r="C26" s="74"/>
      <c r="D26" s="3"/>
      <c r="E26" s="3"/>
      <c r="F26" s="3"/>
    </row>
  </sheetData>
  <sheetProtection/>
  <mergeCells count="37">
    <mergeCell ref="A1:N1"/>
    <mergeCell ref="A2:N2"/>
    <mergeCell ref="A3:C6"/>
    <mergeCell ref="D3:D6"/>
    <mergeCell ref="I4:N4"/>
    <mergeCell ref="A9:C9"/>
    <mergeCell ref="A10:C10"/>
    <mergeCell ref="A11:C11"/>
    <mergeCell ref="A12:C12"/>
    <mergeCell ref="A13:C13"/>
    <mergeCell ref="A7:C7"/>
    <mergeCell ref="A8:C8"/>
    <mergeCell ref="L24:N24"/>
    <mergeCell ref="I19:J19"/>
    <mergeCell ref="I20:J20"/>
    <mergeCell ref="I21:J21"/>
    <mergeCell ref="I22:J22"/>
    <mergeCell ref="I23:J23"/>
    <mergeCell ref="I24:J24"/>
    <mergeCell ref="A23:G23"/>
    <mergeCell ref="A21:H21"/>
    <mergeCell ref="A15:N15"/>
    <mergeCell ref="A16:N17"/>
    <mergeCell ref="L21:N21"/>
    <mergeCell ref="L22:N22"/>
    <mergeCell ref="L23:N23"/>
    <mergeCell ref="A19:H19"/>
    <mergeCell ref="A24:B24"/>
    <mergeCell ref="A26:C26"/>
    <mergeCell ref="E3:E6"/>
    <mergeCell ref="F3:N3"/>
    <mergeCell ref="F4:H5"/>
    <mergeCell ref="I5:K5"/>
    <mergeCell ref="L5:N5"/>
    <mergeCell ref="L19:N19"/>
    <mergeCell ref="L20:N20"/>
    <mergeCell ref="A20:G20"/>
  </mergeCells>
  <printOptions/>
  <pageMargins left="0.5905511811023623" right="0" top="0.31496062992125984" bottom="0.31496062992125984" header="0.2755905511811024" footer="0.31496062992125984"/>
  <pageSetup fitToHeight="12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="75" zoomScaleNormal="75" zoomScaleSheetLayoutView="75" zoomScalePageLayoutView="0" workbookViewId="0" topLeftCell="A12">
      <selection activeCell="A21" sqref="A21:C21"/>
    </sheetView>
  </sheetViews>
  <sheetFormatPr defaultColWidth="9.00390625" defaultRowHeight="12.75"/>
  <cols>
    <col min="1" max="3" width="24.375" style="1" customWidth="1"/>
    <col min="4" max="4" width="18.625" style="1" customWidth="1"/>
    <col min="5" max="5" width="49.875" style="1" customWidth="1"/>
    <col min="6" max="16384" width="9.125" style="1" customWidth="1"/>
  </cols>
  <sheetData>
    <row r="1" spans="1:5" ht="57" customHeight="1" hidden="1">
      <c r="A1" s="101" t="s">
        <v>208</v>
      </c>
      <c r="B1" s="101"/>
      <c r="C1" s="101"/>
      <c r="D1" s="101"/>
      <c r="E1" s="101"/>
    </row>
    <row r="2" spans="1:5" s="46" customFormat="1" ht="18" customHeight="1" hidden="1">
      <c r="A2" s="52"/>
      <c r="B2" s="53"/>
      <c r="C2" s="53"/>
      <c r="D2" s="53"/>
      <c r="E2" s="54" t="s">
        <v>63</v>
      </c>
    </row>
    <row r="3" spans="1:5" s="46" customFormat="1" ht="36.75" customHeight="1" hidden="1">
      <c r="A3" s="137" t="s">
        <v>9</v>
      </c>
      <c r="B3" s="137"/>
      <c r="C3" s="137"/>
      <c r="D3" s="55" t="s">
        <v>31</v>
      </c>
      <c r="E3" s="56" t="s">
        <v>67</v>
      </c>
    </row>
    <row r="4" spans="1:5" s="46" customFormat="1" ht="17.25" customHeight="1" hidden="1">
      <c r="A4" s="137">
        <v>1</v>
      </c>
      <c r="B4" s="137"/>
      <c r="C4" s="137"/>
      <c r="D4" s="55">
        <v>2</v>
      </c>
      <c r="E4" s="55">
        <v>3</v>
      </c>
    </row>
    <row r="5" spans="1:5" s="46" customFormat="1" ht="21" customHeight="1" hidden="1">
      <c r="A5" s="162" t="s">
        <v>27</v>
      </c>
      <c r="B5" s="162"/>
      <c r="C5" s="162"/>
      <c r="D5" s="57" t="s">
        <v>12</v>
      </c>
      <c r="E5" s="55"/>
    </row>
    <row r="6" spans="1:5" s="46" customFormat="1" ht="21" customHeight="1" hidden="1">
      <c r="A6" s="162" t="s">
        <v>52</v>
      </c>
      <c r="B6" s="162"/>
      <c r="C6" s="162"/>
      <c r="D6" s="57" t="s">
        <v>13</v>
      </c>
      <c r="E6" s="55"/>
    </row>
    <row r="7" spans="1:5" s="46" customFormat="1" ht="21" customHeight="1" hidden="1">
      <c r="A7" s="161" t="s">
        <v>64</v>
      </c>
      <c r="B7" s="161"/>
      <c r="C7" s="161"/>
      <c r="D7" s="57" t="s">
        <v>14</v>
      </c>
      <c r="E7" s="55"/>
    </row>
    <row r="8" spans="1:5" s="46" customFormat="1" ht="21" customHeight="1" hidden="1">
      <c r="A8" s="161"/>
      <c r="B8" s="161"/>
      <c r="C8" s="161"/>
      <c r="D8" s="57"/>
      <c r="E8" s="55"/>
    </row>
    <row r="9" spans="1:5" s="46" customFormat="1" ht="21" customHeight="1" hidden="1">
      <c r="A9" s="161" t="s">
        <v>65</v>
      </c>
      <c r="B9" s="161"/>
      <c r="C9" s="161"/>
      <c r="D9" s="57" t="s">
        <v>15</v>
      </c>
      <c r="E9" s="55"/>
    </row>
    <row r="10" spans="1:5" s="46" customFormat="1" ht="21" customHeight="1" hidden="1">
      <c r="A10" s="161"/>
      <c r="B10" s="161"/>
      <c r="C10" s="161"/>
      <c r="D10" s="57"/>
      <c r="E10" s="55"/>
    </row>
    <row r="11" spans="1:5" ht="18.75" hidden="1">
      <c r="A11" s="11"/>
      <c r="B11" s="11"/>
      <c r="C11" s="11"/>
      <c r="D11" s="25"/>
      <c r="E11" s="25"/>
    </row>
    <row r="12" spans="1:5" ht="18.75">
      <c r="A12" s="101" t="s">
        <v>66</v>
      </c>
      <c r="B12" s="101"/>
      <c r="C12" s="101"/>
      <c r="D12" s="101"/>
      <c r="E12" s="101"/>
    </row>
    <row r="13" spans="1:5" ht="18.75">
      <c r="A13" s="11"/>
      <c r="B13" s="11"/>
      <c r="C13" s="11"/>
      <c r="D13" s="25"/>
      <c r="E13" s="34" t="s">
        <v>63</v>
      </c>
    </row>
    <row r="14" spans="1:5" ht="18.75">
      <c r="A14" s="139" t="s">
        <v>9</v>
      </c>
      <c r="B14" s="139"/>
      <c r="C14" s="139"/>
      <c r="D14" s="16" t="s">
        <v>31</v>
      </c>
      <c r="E14" s="20" t="s">
        <v>212</v>
      </c>
    </row>
    <row r="15" spans="1:5" ht="18.75">
      <c r="A15" s="139">
        <v>1</v>
      </c>
      <c r="B15" s="139"/>
      <c r="C15" s="139"/>
      <c r="D15" s="16">
        <v>2</v>
      </c>
      <c r="E15" s="16">
        <v>3</v>
      </c>
    </row>
    <row r="16" spans="1:5" ht="18.75">
      <c r="A16" s="127" t="s">
        <v>25</v>
      </c>
      <c r="B16" s="127"/>
      <c r="C16" s="127"/>
      <c r="D16" s="29" t="s">
        <v>12</v>
      </c>
      <c r="E16" s="16"/>
    </row>
    <row r="17" spans="1:5" ht="78.75" customHeight="1">
      <c r="A17" s="127" t="s">
        <v>209</v>
      </c>
      <c r="B17" s="127"/>
      <c r="C17" s="127"/>
      <c r="D17" s="29" t="s">
        <v>13</v>
      </c>
      <c r="E17" s="16"/>
    </row>
    <row r="18" spans="1:5" ht="39" customHeight="1">
      <c r="A18" s="108" t="s">
        <v>68</v>
      </c>
      <c r="B18" s="108"/>
      <c r="C18" s="108"/>
      <c r="D18" s="29" t="s">
        <v>14</v>
      </c>
      <c r="E18" s="16"/>
    </row>
    <row r="19" spans="1:5" ht="18.75">
      <c r="A19" s="11"/>
      <c r="B19" s="11"/>
      <c r="C19" s="11"/>
      <c r="D19" s="25"/>
      <c r="E19" s="25"/>
    </row>
    <row r="20" spans="1:5" ht="18.75">
      <c r="A20" s="11"/>
      <c r="B20" s="11"/>
      <c r="C20" s="11"/>
      <c r="D20" s="25"/>
      <c r="E20" s="25"/>
    </row>
    <row r="21" spans="1:5" ht="39" customHeight="1">
      <c r="A21" s="71" t="s">
        <v>210</v>
      </c>
      <c r="B21" s="71"/>
      <c r="C21" s="71"/>
      <c r="D21" s="9"/>
      <c r="E21" s="24"/>
    </row>
    <row r="22" spans="1:5" ht="36.75" customHeight="1">
      <c r="A22" s="160" t="s">
        <v>19</v>
      </c>
      <c r="B22" s="160"/>
      <c r="C22" s="160"/>
      <c r="D22" s="33" t="s">
        <v>2</v>
      </c>
      <c r="E22" s="23" t="s">
        <v>3</v>
      </c>
    </row>
    <row r="23" spans="1:5" ht="37.5" customHeight="1">
      <c r="A23" s="74" t="s">
        <v>211</v>
      </c>
      <c r="B23" s="74"/>
      <c r="C23" s="74"/>
      <c r="D23" s="7"/>
      <c r="E23" s="24"/>
    </row>
    <row r="24" spans="4:5" ht="30.75" customHeight="1">
      <c r="D24" s="2" t="s">
        <v>2</v>
      </c>
      <c r="E24" s="23" t="s">
        <v>3</v>
      </c>
    </row>
    <row r="25" spans="1:5" ht="38.25" customHeight="1">
      <c r="A25" s="1" t="s">
        <v>20</v>
      </c>
      <c r="D25" s="7"/>
      <c r="E25" s="24"/>
    </row>
    <row r="26" spans="1:5" ht="18.75" customHeight="1">
      <c r="A26" s="74" t="s">
        <v>26</v>
      </c>
      <c r="B26" s="74"/>
      <c r="D26" s="2" t="s">
        <v>2</v>
      </c>
      <c r="E26" s="23" t="s">
        <v>3</v>
      </c>
    </row>
    <row r="28" spans="1:5" ht="18.75" customHeight="1">
      <c r="A28" s="74" t="s">
        <v>167</v>
      </c>
      <c r="B28" s="74"/>
      <c r="C28" s="74"/>
      <c r="D28" s="3"/>
      <c r="E28" s="3"/>
    </row>
  </sheetData>
  <sheetProtection/>
  <mergeCells count="20">
    <mergeCell ref="A5:C5"/>
    <mergeCell ref="A22:C22"/>
    <mergeCell ref="A17:C17"/>
    <mergeCell ref="A18:C18"/>
    <mergeCell ref="A1:E1"/>
    <mergeCell ref="A3:C3"/>
    <mergeCell ref="A12:E12"/>
    <mergeCell ref="A14:C14"/>
    <mergeCell ref="A15:C15"/>
    <mergeCell ref="A16:C16"/>
    <mergeCell ref="A26:B26"/>
    <mergeCell ref="A28:C28"/>
    <mergeCell ref="A10:C10"/>
    <mergeCell ref="A4:C4"/>
    <mergeCell ref="A6:C6"/>
    <mergeCell ref="A7:C7"/>
    <mergeCell ref="A8:C8"/>
    <mergeCell ref="A21:C21"/>
    <mergeCell ref="A9:C9"/>
    <mergeCell ref="A23:C23"/>
  </mergeCells>
  <printOptions/>
  <pageMargins left="0.5905511811023623" right="0" top="0.31496062992125984" bottom="0.31496062992125984" header="0.2755905511811024" footer="0.31496062992125984"/>
  <pageSetup fitToHeight="12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Константинова И.В.</dc:creator>
  <cp:keywords/>
  <dc:description/>
  <cp:lastModifiedBy>ПК</cp:lastModifiedBy>
  <cp:lastPrinted>2020-02-12T05:22:01Z</cp:lastPrinted>
  <dcterms:created xsi:type="dcterms:W3CDTF">2010-12-28T15:41:57Z</dcterms:created>
  <dcterms:modified xsi:type="dcterms:W3CDTF">2020-09-23T03:38:52Z</dcterms:modified>
  <cp:category/>
  <cp:version/>
  <cp:contentType/>
  <cp:contentStatus/>
</cp:coreProperties>
</file>